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0" windowWidth="8550" windowHeight="8910" firstSheet="5" activeTab="10"/>
  </bookViews>
  <sheets>
    <sheet name="NETWork Totals" sheetId="1" r:id="rId1"/>
    <sheet name="NETWork 2" sheetId="2" r:id="rId2"/>
    <sheet name="NETWork 3" sheetId="3" r:id="rId3"/>
    <sheet name="NEBSat Classes" sheetId="4" r:id="rId4"/>
    <sheet name="NVCN Hours" sheetId="5" r:id="rId5"/>
    <sheet name="NVCN Usage" sheetId="6" r:id="rId6"/>
    <sheet name="NVCN Usage Breakdown" sheetId="7" r:id="rId7"/>
    <sheet name="Help Desk Usage" sheetId="8" r:id="rId8"/>
    <sheet name="IP Breakdown" sheetId="9" r:id="rId9"/>
    <sheet name="IP 2002 Usage" sheetId="10" r:id="rId10"/>
    <sheet name="DLS Visits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'NETWork 2'!$A$1:$N$57</definedName>
    <definedName name="_xlnm.Print_Area" localSheetId="0">'NETWork Totals'!$A$1:$O$64</definedName>
  </definedNames>
  <calcPr fullCalcOnLoad="1"/>
</workbook>
</file>

<file path=xl/sharedStrings.xml><?xml version="1.0" encoding="utf-8"?>
<sst xmlns="http://schemas.openxmlformats.org/spreadsheetml/2006/main" count="490" uniqueCount="240">
  <si>
    <t xml:space="preserve">    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</si>
  <si>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</si>
  <si>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</si>
  <si>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</si>
  <si>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</si>
  <si>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</si>
  <si>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</si>
  <si>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</si>
  <si>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</si>
  <si>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</si>
  <si>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</si>
  <si>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</si>
  <si>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</si>
  <si>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</si>
  <si>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AVG</t>
  </si>
  <si>
    <t xml:space="preserve"> 1990 - 1991</t>
  </si>
  <si>
    <t>NA</t>
  </si>
  <si>
    <t xml:space="preserve"> 1991 - 1992</t>
  </si>
  <si>
    <t xml:space="preserve"> 1992 - 1993</t>
  </si>
  <si>
    <t xml:space="preserve"> 1993 - 1994</t>
  </si>
  <si>
    <t xml:space="preserve"> 1994 - 1995</t>
  </si>
  <si>
    <t xml:space="preserve"> 1995 - 1996</t>
  </si>
  <si>
    <t xml:space="preserve"> 1996 - 1997</t>
  </si>
  <si>
    <t xml:space="preserve"> 1997 - 1998</t>
  </si>
  <si>
    <t xml:space="preserve"> 1998 - 1999</t>
  </si>
  <si>
    <t xml:space="preserve"> 1999 - 2000</t>
  </si>
  <si>
    <t>2000 - 2001</t>
  </si>
  <si>
    <t>2001 - 2002</t>
  </si>
  <si>
    <t>DEPT / CLIENTS</t>
  </si>
  <si>
    <t>CCC CLASSES</t>
  </si>
  <si>
    <t>CCC AD HOC</t>
  </si>
  <si>
    <t>CREIGHTON CLASSES</t>
  </si>
  <si>
    <t>CREIGHTON AD HOC</t>
  </si>
  <si>
    <t>IANR CLASSES</t>
  </si>
  <si>
    <t>IANR AD HOC</t>
  </si>
  <si>
    <t>MID PLAINS CLASSES</t>
  </si>
  <si>
    <t>MID PLAINS AD HOC</t>
  </si>
  <si>
    <t>METRO CLASSES</t>
  </si>
  <si>
    <t>METRO AD HOC</t>
  </si>
  <si>
    <t>NECC CLASSES</t>
  </si>
  <si>
    <t>NECC AD HOC</t>
  </si>
  <si>
    <t>SECC CLASSES</t>
  </si>
  <si>
    <t>SECC AD HOC</t>
  </si>
  <si>
    <t>UNK CLASSES</t>
  </si>
  <si>
    <t>UNK AD HOC</t>
  </si>
  <si>
    <t>UNL CLASSES</t>
  </si>
  <si>
    <t>UNL AD HOC</t>
  </si>
  <si>
    <t>UNMC CLASSES</t>
  </si>
  <si>
    <t>UNMC AD HOC</t>
  </si>
  <si>
    <t>UNO CLASSES</t>
  </si>
  <si>
    <t>UNO AD HOC</t>
  </si>
  <si>
    <t>WNCC CLASSES</t>
  </si>
  <si>
    <t>WNCC AD HOC</t>
  </si>
  <si>
    <t>NET MARKETING</t>
  </si>
  <si>
    <t>CLAY CENTER CLASSES</t>
  </si>
  <si>
    <t>CLAY CENTER AD HOC</t>
  </si>
  <si>
    <t>CHILDRENS HOSPITAL</t>
  </si>
  <si>
    <t>NEB*SAT AD HOC</t>
  </si>
  <si>
    <t>MONTHLY TOTAL</t>
  </si>
  <si>
    <t xml:space="preserve">     CHANGE</t>
  </si>
  <si>
    <t xml:space="preserve"> UPLINK</t>
  </si>
  <si>
    <t xml:space="preserve"> LINCOLN 1</t>
  </si>
  <si>
    <t xml:space="preserve"> LINCOLN 2</t>
  </si>
  <si>
    <t xml:space="preserve"> LINCOLN 3</t>
  </si>
  <si>
    <t xml:space="preserve"> LINCOLN 4</t>
  </si>
  <si>
    <t>LINCOLN 5</t>
  </si>
  <si>
    <t xml:space="preserve"> OMAHA 1</t>
  </si>
  <si>
    <t xml:space="preserve"> OMAHA 2</t>
  </si>
  <si>
    <t xml:space="preserve"> S'BLUFF 1</t>
  </si>
  <si>
    <t xml:space="preserve"> S'BLUFF 2</t>
  </si>
  <si>
    <t xml:space="preserve"> CHADRON</t>
  </si>
  <si>
    <t xml:space="preserve"> KEARNEY 1</t>
  </si>
  <si>
    <t xml:space="preserve"> KEARNEY 2</t>
  </si>
  <si>
    <t>MCCOOK</t>
  </si>
  <si>
    <t xml:space="preserve"> NORTH PLATTE # 1</t>
  </si>
  <si>
    <t xml:space="preserve"> NORTH PLATTE # 2</t>
  </si>
  <si>
    <t xml:space="preserve"> GR ISLAND  1</t>
  </si>
  <si>
    <t xml:space="preserve"> GR ISLAND 2</t>
  </si>
  <si>
    <t xml:space="preserve"> COLUMBUS</t>
  </si>
  <si>
    <t xml:space="preserve"> BROKEN BOW</t>
  </si>
  <si>
    <t xml:space="preserve"> HASTINGS</t>
  </si>
  <si>
    <t>PERU</t>
  </si>
  <si>
    <t>BEATRICE</t>
  </si>
  <si>
    <t>ELKHORN</t>
  </si>
  <si>
    <t>WAYNE</t>
  </si>
  <si>
    <t>CLAY CENTER</t>
  </si>
  <si>
    <t>TOTALS</t>
  </si>
  <si>
    <t>NEB*Sat  Classes</t>
  </si>
  <si>
    <t>MONTH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</si>
  <si>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</si>
  <si>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</si>
  <si>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</si>
  <si>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</si>
  <si>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</si>
  <si>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</si>
  <si>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</si>
  <si>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</si>
  <si>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</si>
  <si>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</si>
  <si>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</si>
  <si>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</si>
  <si>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RESOURCE TOTAL</t>
  </si>
  <si>
    <t>RESOURCE:</t>
  </si>
  <si>
    <t xml:space="preserve">  Network II</t>
  </si>
  <si>
    <t xml:space="preserve">    K-12</t>
  </si>
  <si>
    <t xml:space="preserve">    Higher Edu</t>
  </si>
  <si>
    <t xml:space="preserve">    Other</t>
  </si>
  <si>
    <t xml:space="preserve">  Network III</t>
  </si>
  <si>
    <t>MONTHLY  TLS</t>
  </si>
  <si>
    <t>NVCN HOURS</t>
  </si>
  <si>
    <t xml:space="preserve"> 2000 - 2001</t>
  </si>
  <si>
    <t>EVENTS</t>
  </si>
  <si>
    <t>Month</t>
  </si>
  <si>
    <t>Hours</t>
  </si>
  <si>
    <t>2-Way</t>
  </si>
  <si>
    <t>Multi</t>
  </si>
  <si>
    <t>Total</t>
  </si>
  <si>
    <t>People</t>
  </si>
  <si>
    <t>Site Usage</t>
  </si>
  <si>
    <t>Sep</t>
  </si>
  <si>
    <t>Apr</t>
  </si>
  <si>
    <t>Jun</t>
  </si>
  <si>
    <t>Ave</t>
  </si>
  <si>
    <t>Prev Year</t>
  </si>
  <si>
    <t>Change</t>
  </si>
  <si>
    <t>Ave Event Length:</t>
  </si>
  <si>
    <t>SITE</t>
  </si>
  <si>
    <t>HRS/USAGE</t>
  </si>
  <si>
    <t>NO. OF PEOPLE</t>
  </si>
  <si>
    <t>SITE USAGE</t>
  </si>
  <si>
    <t>AINSWORTH LIBRARY</t>
  </si>
  <si>
    <t>BEATRICE LIBRARY</t>
  </si>
  <si>
    <t>COLUMBUS LIBRARY</t>
  </si>
  <si>
    <t>G.I. COLLEGE PARK</t>
  </si>
  <si>
    <t>HASTINGS LIBRARY</t>
  </si>
  <si>
    <t>KEARNEY LIBRARY</t>
  </si>
  <si>
    <t>LINCOLN--ATRIUM</t>
  </si>
  <si>
    <t>LINCOLN--EXEC</t>
  </si>
  <si>
    <t>LINCOLN--ENERGY SQUARE</t>
  </si>
  <si>
    <t>LINCOLN-VARNER HALL</t>
  </si>
  <si>
    <t>NORFOLK COLLEGE</t>
  </si>
  <si>
    <t>OMAHA--UNMC</t>
  </si>
  <si>
    <t>O'NEILL</t>
  </si>
  <si>
    <t>SIDNEY MCU</t>
  </si>
  <si>
    <t>VALENTINE</t>
  </si>
  <si>
    <t>NEB*SAT</t>
  </si>
  <si>
    <t>POINT TO POINT</t>
  </si>
  <si>
    <t>Technical Total</t>
  </si>
  <si>
    <t>Fiber</t>
  </si>
  <si>
    <t>PREV YR  TLS</t>
  </si>
  <si>
    <t>CHANGE</t>
  </si>
  <si>
    <t>Technical Services:</t>
  </si>
  <si>
    <t>Network II</t>
  </si>
  <si>
    <t>K-12</t>
  </si>
  <si>
    <t>Higher Education</t>
  </si>
  <si>
    <t>Broadcast</t>
  </si>
  <si>
    <t>Non-Technical Services:</t>
  </si>
  <si>
    <t>Total Contacts</t>
  </si>
  <si>
    <t>Growth</t>
  </si>
  <si>
    <t>MIDLD LUTH CLASSES</t>
  </si>
  <si>
    <t xml:space="preserve">IP SITE BREAKDOWN </t>
  </si>
  <si>
    <t>USAGE</t>
  </si>
  <si>
    <t>LOCATION</t>
  </si>
  <si>
    <t>PEOPLE</t>
  </si>
  <si>
    <t>HOURS</t>
  </si>
  <si>
    <t>IP COLUMBUS</t>
  </si>
  <si>
    <t>IP DOC 501</t>
  </si>
  <si>
    <t>IP DOC 521</t>
  </si>
  <si>
    <t>IP TAX EQUALIZATION</t>
  </si>
  <si>
    <t>IP NDE</t>
  </si>
  <si>
    <t>IP WAYNE</t>
  </si>
  <si>
    <t>MONTHLY USAGE</t>
  </si>
  <si>
    <t>KEARNEY- UNK Med. Ctr.</t>
  </si>
  <si>
    <t>NORTH PLATTE- McKinley Ed. Ctr.</t>
  </si>
  <si>
    <t>OMAHA--State Office Bldg.</t>
  </si>
  <si>
    <t>SCOTTSBLUFF-Panhandle Learning Ctr.</t>
  </si>
  <si>
    <t xml:space="preserve">    ALLIANCE</t>
  </si>
  <si>
    <t xml:space="preserve">    CHADRON</t>
  </si>
  <si>
    <t xml:space="preserve">    MC COOK</t>
  </si>
  <si>
    <t xml:space="preserve">    SIDNEY</t>
  </si>
  <si>
    <t xml:space="preserve">    MCDONALD BELTON</t>
  </si>
  <si>
    <t>IN-Bound/OUT-Bound Calls</t>
  </si>
  <si>
    <t>MULTI  POINT</t>
  </si>
  <si>
    <t>TOTAL FY 01</t>
  </si>
  <si>
    <t xml:space="preserve"> NORFOLK #1</t>
  </si>
  <si>
    <t>ITHACA</t>
  </si>
  <si>
    <t>LINCOLN 6</t>
  </si>
  <si>
    <t>LINCOLN 7</t>
  </si>
  <si>
    <t>LINCOLN 8</t>
  </si>
  <si>
    <t>GR ISLAND 3</t>
  </si>
  <si>
    <t>NORFOLK #2</t>
  </si>
  <si>
    <t>LINCOLN--NET Control</t>
  </si>
  <si>
    <t>IP GRAND ISLAND</t>
  </si>
  <si>
    <t>IP HASTINGS</t>
  </si>
  <si>
    <t>IP NCDHH - Lincoln</t>
  </si>
  <si>
    <t>IP NCDHH - Omaha</t>
  </si>
  <si>
    <t xml:space="preserve">  DS3 *</t>
  </si>
  <si>
    <t>*NOTE:  As of January 2002, ONLY SECC to NET connection</t>
  </si>
  <si>
    <t>2002 - 2003</t>
  </si>
  <si>
    <t>2003 - 2004</t>
  </si>
  <si>
    <t xml:space="preserve">          2002-2003 NEB*SAT NETWORK 2 HOURS OF SERVICE</t>
  </si>
  <si>
    <t>TOTAL FISCAL YR 02</t>
  </si>
  <si>
    <t xml:space="preserve">          2002 - 2003 NEB*SAT NETWORK 3 HOURS OF SERVICE</t>
  </si>
  <si>
    <t>Fiscal Yeal  2002 - 2003</t>
  </si>
  <si>
    <t>2002 -2003 NVCN USAGE</t>
  </si>
  <si>
    <t>2002-2003 IP USAGE</t>
  </si>
  <si>
    <t>Extension/Other</t>
  </si>
  <si>
    <t>TV</t>
  </si>
  <si>
    <t>FM</t>
  </si>
  <si>
    <t xml:space="preserve">  *Refered to Technician</t>
  </si>
  <si>
    <t>Schedule Question</t>
  </si>
  <si>
    <t>NVCN</t>
  </si>
  <si>
    <t>UNL Video Services (Equipment)</t>
  </si>
  <si>
    <t>Reading Rainbow</t>
  </si>
  <si>
    <t>Front Desk</t>
  </si>
  <si>
    <t>GPN</t>
  </si>
  <si>
    <t>Previous Year</t>
  </si>
  <si>
    <t xml:space="preserve">MONTH OF:  October, 2002  </t>
  </si>
  <si>
    <t>IP MAHONEY</t>
  </si>
  <si>
    <t xml:space="preserve">Ave Event Length: 2.5 </t>
  </si>
  <si>
    <t xml:space="preserve">   NETWORK 2  Hours</t>
  </si>
  <si>
    <t xml:space="preserve">   NETWORK 3 Hours</t>
  </si>
  <si>
    <t/>
  </si>
  <si>
    <t xml:space="preserve"> </t>
  </si>
  <si>
    <t>DLS Team Site Visits</t>
  </si>
  <si>
    <t>J McC</t>
  </si>
  <si>
    <t>2000-2001</t>
  </si>
  <si>
    <t>NET II</t>
  </si>
  <si>
    <t>Higher Ed.</t>
  </si>
  <si>
    <t>P.L./Co. Ext.</t>
  </si>
  <si>
    <t>NET III</t>
  </si>
  <si>
    <t>C.C.T.V.</t>
  </si>
  <si>
    <t>N.V.C.N.</t>
  </si>
  <si>
    <t>K-12 Total</t>
  </si>
  <si>
    <t>Higher Ed. Total</t>
  </si>
  <si>
    <t>P.L./Co. Ext. Total</t>
  </si>
  <si>
    <t>Total  Visits</t>
  </si>
  <si>
    <t>Staff Hours</t>
  </si>
  <si>
    <t>Total  Visits 01</t>
  </si>
  <si>
    <t>Staff Hours 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</si>
</sst>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;[Red]0.00"/>
    <numFmt numFmtId="175" formatCode="0;[Red]0"/>
    <numFmt numFmtId="176" formatCode="#,##0;[Red]#,##0"/>
    <numFmt numFmtId="177" formatCode="0.000%"/>
    <numFmt numFmtId="178" formatCode="#,##0.0_);\(#,##0.0\)"/>
    <numFmt numFmtId="179" formatCode="0.00_);\(0.00\)"/>
  </numFmts>
  <fonts count="2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37" fontId="1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/>
    </xf>
    <xf numFmtId="37" fontId="1" fillId="2" borderId="4" xfId="0" applyNumberFormat="1" applyFont="1" applyFill="1" applyBorder="1" applyAlignment="1" applyProtection="1">
      <alignment/>
      <protection/>
    </xf>
    <xf numFmtId="37" fontId="1" fillId="2" borderId="5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5" xfId="0" applyNumberFormat="1" applyFont="1" applyFill="1" applyBorder="1" applyAlignment="1" applyProtection="1">
      <alignment/>
      <protection/>
    </xf>
    <xf numFmtId="37" fontId="1" fillId="2" borderId="6" xfId="0" applyNumberFormat="1" applyFont="1" applyFill="1" applyBorder="1" applyAlignment="1" applyProtection="1">
      <alignment/>
      <protection/>
    </xf>
    <xf numFmtId="172" fontId="1" fillId="2" borderId="7" xfId="0" applyNumberFormat="1" applyFont="1" applyFill="1" applyBorder="1" applyAlignment="1" applyProtection="1">
      <alignment/>
      <protection/>
    </xf>
    <xf numFmtId="37" fontId="1" fillId="2" borderId="7" xfId="0" applyNumberFormat="1" applyFont="1" applyFill="1" applyBorder="1" applyAlignment="1" applyProtection="1">
      <alignment/>
      <protection/>
    </xf>
    <xf numFmtId="37" fontId="1" fillId="2" borderId="8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7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right"/>
      <protection/>
    </xf>
    <xf numFmtId="1" fontId="1" fillId="0" borderId="7" xfId="0" applyNumberFormat="1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37" fontId="1" fillId="0" borderId="9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25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2" fillId="0" borderId="21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12" fillId="0" borderId="28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2" fillId="0" borderId="29" xfId="0" applyFont="1" applyBorder="1" applyAlignment="1">
      <alignment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30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" fontId="2" fillId="2" borderId="3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172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0" fillId="0" borderId="26" xfId="0" applyNumberFormat="1" applyBorder="1" applyAlignment="1" quotePrefix="1">
      <alignment/>
    </xf>
    <xf numFmtId="1" fontId="0" fillId="0" borderId="27" xfId="0" applyNumberForma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1" fontId="0" fillId="0" borderId="33" xfId="0" applyNumberFormat="1" applyBorder="1" applyAlignment="1" quotePrefix="1">
      <alignment/>
    </xf>
    <xf numFmtId="1" fontId="0" fillId="0" borderId="20" xfId="0" applyNumberFormat="1" applyBorder="1" applyAlignment="1" quotePrefix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7" fillId="0" borderId="6" xfId="0" applyFont="1" applyBorder="1" applyAlignment="1">
      <alignment/>
    </xf>
    <xf numFmtId="37" fontId="1" fillId="2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37" fontId="1" fillId="2" borderId="34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37" fontId="1" fillId="2" borderId="12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/>
      <protection/>
    </xf>
    <xf numFmtId="172" fontId="1" fillId="2" borderId="12" xfId="0" applyNumberFormat="1" applyFont="1" applyFill="1" applyBorder="1" applyAlignment="1" applyProtection="1">
      <alignment horizontal="center"/>
      <protection/>
    </xf>
    <xf numFmtId="172" fontId="1" fillId="2" borderId="12" xfId="0" applyNumberFormat="1" applyFont="1" applyFill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/>
    </xf>
    <xf numFmtId="37" fontId="1" fillId="2" borderId="35" xfId="0" applyNumberFormat="1" applyFont="1" applyFill="1" applyBorder="1" applyAlignment="1" applyProtection="1">
      <alignment/>
      <protection/>
    </xf>
    <xf numFmtId="1" fontId="1" fillId="2" borderId="12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37" fontId="1" fillId="2" borderId="36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1" fillId="2" borderId="12" xfId="0" applyNumberFormat="1" applyFont="1" applyFill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37" xfId="0" applyFont="1" applyBorder="1" applyAlignment="1" applyProtection="1">
      <alignment horizontal="left"/>
      <protection/>
    </xf>
    <xf numFmtId="37" fontId="1" fillId="2" borderId="9" xfId="0" applyNumberFormat="1" applyFont="1" applyFill="1" applyBorder="1" applyAlignment="1" applyProtection="1">
      <alignment horizontal="center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38" xfId="0" applyFont="1" applyBorder="1" applyAlignment="1">
      <alignment horizontal="center"/>
    </xf>
    <xf numFmtId="0" fontId="10" fillId="0" borderId="10" xfId="0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7" fontId="6" fillId="2" borderId="32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5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3" fontId="6" fillId="2" borderId="11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37" fontId="0" fillId="0" borderId="39" xfId="0" applyNumberFormat="1" applyBorder="1" applyAlignment="1">
      <alignment/>
    </xf>
    <xf numFmtId="37" fontId="0" fillId="0" borderId="40" xfId="0" applyNumberFormat="1" applyBorder="1" applyAlignment="1">
      <alignment/>
    </xf>
    <xf numFmtId="37" fontId="0" fillId="0" borderId="39" xfId="0" applyNumberFormat="1" applyBorder="1" applyAlignment="1">
      <alignment horizontal="center"/>
    </xf>
    <xf numFmtId="37" fontId="0" fillId="0" borderId="40" xfId="0" applyNumberFormat="1" applyBorder="1" applyAlignment="1">
      <alignment horizontal="center"/>
    </xf>
    <xf numFmtId="39" fontId="0" fillId="0" borderId="11" xfId="0" applyNumberFormat="1" applyBorder="1" applyAlignment="1">
      <alignment/>
    </xf>
    <xf numFmtId="3" fontId="19" fillId="2" borderId="0" xfId="0" applyNumberFormat="1" applyFont="1" applyFill="1" applyBorder="1" applyAlignment="1" applyProtection="1">
      <alignment/>
      <protection/>
    </xf>
    <xf numFmtId="37" fontId="19" fillId="2" borderId="5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1" fillId="0" borderId="9" xfId="0" applyNumberFormat="1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2" borderId="0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left"/>
      <protection locked="0"/>
    </xf>
    <xf numFmtId="37" fontId="1" fillId="0" borderId="9" xfId="0" applyNumberFormat="1" applyFont="1" applyBorder="1" applyAlignment="1" applyProtection="1">
      <alignment/>
      <protection locked="0"/>
    </xf>
    <xf numFmtId="37" fontId="19" fillId="0" borderId="0" xfId="0" applyNumberFormat="1" applyFont="1" applyBorder="1" applyAlignment="1" applyProtection="1">
      <alignment/>
      <protection locked="0"/>
    </xf>
    <xf numFmtId="37" fontId="19" fillId="2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179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9" xfId="0" applyNumberFormat="1" applyFont="1" applyBorder="1" applyAlignment="1" applyProtection="1">
      <alignment/>
      <protection locked="0"/>
    </xf>
    <xf numFmtId="39" fontId="19" fillId="0" borderId="9" xfId="0" applyNumberFormat="1" applyFont="1" applyBorder="1" applyAlignment="1" applyProtection="1">
      <alignment/>
      <protection locked="0"/>
    </xf>
    <xf numFmtId="2" fontId="12" fillId="0" borderId="41" xfId="0" applyNumberFormat="1" applyFont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2" fillId="2" borderId="41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2" fontId="12" fillId="0" borderId="42" xfId="0" applyNumberFormat="1" applyFont="1" applyFill="1" applyBorder="1" applyAlignment="1">
      <alignment horizontal="center"/>
    </xf>
    <xf numFmtId="2" fontId="12" fillId="0" borderId="41" xfId="0" applyNumberFormat="1" applyFont="1" applyFill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9" fontId="21" fillId="0" borderId="0" xfId="19" applyFont="1" applyAlignment="1">
      <alignment horizontal="center"/>
    </xf>
    <xf numFmtId="1" fontId="3" fillId="0" borderId="12" xfId="0" applyNumberFormat="1" applyFont="1" applyFill="1" applyBorder="1" applyAlignment="1" applyProtection="1">
      <alignment/>
      <protection/>
    </xf>
    <xf numFmtId="9" fontId="3" fillId="0" borderId="12" xfId="19" applyFont="1" applyFill="1" applyBorder="1" applyAlignment="1" applyProtection="1">
      <alignment/>
      <protection/>
    </xf>
    <xf numFmtId="9" fontId="0" fillId="0" borderId="0" xfId="19" applyAlignment="1">
      <alignment/>
    </xf>
    <xf numFmtId="37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9" fontId="7" fillId="0" borderId="0" xfId="19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00_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BSat%20Class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  <sheetDataSet>
      <sheetData sheetId="2">
        <row r="5">
          <cell r="B5">
            <v>10</v>
          </cell>
          <cell r="C5">
            <v>60</v>
          </cell>
          <cell r="D5">
            <v>124.75</v>
          </cell>
          <cell r="E5">
            <v>138.5</v>
          </cell>
          <cell r="F5">
            <v>103</v>
          </cell>
          <cell r="G5">
            <v>51.75</v>
          </cell>
          <cell r="H5">
            <v>128.25</v>
          </cell>
          <cell r="I5">
            <v>133.5</v>
          </cell>
          <cell r="J5">
            <v>108</v>
          </cell>
          <cell r="K5">
            <v>123.5</v>
          </cell>
          <cell r="L5">
            <v>80.5</v>
          </cell>
          <cell r="M5">
            <v>75</v>
          </cell>
          <cell r="N5">
            <v>1136.75</v>
          </cell>
        </row>
        <row r="6">
          <cell r="F6" t="str">
            <v> </v>
          </cell>
        </row>
        <row r="7">
          <cell r="B7">
            <v>3</v>
          </cell>
          <cell r="C7">
            <v>71.25</v>
          </cell>
          <cell r="D7">
            <v>121.25</v>
          </cell>
          <cell r="E7">
            <v>118</v>
          </cell>
          <cell r="F7">
            <v>111</v>
          </cell>
          <cell r="G7">
            <v>42</v>
          </cell>
          <cell r="H7">
            <v>110.5</v>
          </cell>
          <cell r="I7">
            <v>109.5</v>
          </cell>
          <cell r="J7">
            <v>75.5</v>
          </cell>
          <cell r="K7">
            <v>113.5</v>
          </cell>
          <cell r="L7">
            <v>25</v>
          </cell>
          <cell r="M7">
            <v>38.5</v>
          </cell>
          <cell r="N7">
            <v>939</v>
          </cell>
        </row>
        <row r="9">
          <cell r="B9">
            <v>59</v>
          </cell>
          <cell r="C9">
            <v>56.25</v>
          </cell>
          <cell r="D9">
            <v>133.25</v>
          </cell>
          <cell r="E9">
            <v>86.75</v>
          </cell>
          <cell r="F9">
            <v>98.5</v>
          </cell>
          <cell r="G9">
            <v>52.75</v>
          </cell>
          <cell r="H9">
            <v>144.25</v>
          </cell>
          <cell r="I9">
            <v>147.5</v>
          </cell>
          <cell r="J9">
            <v>122.5</v>
          </cell>
          <cell r="K9">
            <v>151.5</v>
          </cell>
          <cell r="L9">
            <v>61</v>
          </cell>
          <cell r="M9">
            <v>144.5</v>
          </cell>
          <cell r="N9">
            <v>1257.75</v>
          </cell>
        </row>
        <row r="11">
          <cell r="B11">
            <v>24</v>
          </cell>
          <cell r="C11">
            <v>41.5</v>
          </cell>
          <cell r="D11">
            <v>96.25</v>
          </cell>
          <cell r="E11">
            <v>77.75</v>
          </cell>
          <cell r="F11">
            <v>71.5</v>
          </cell>
          <cell r="G11">
            <v>26.5</v>
          </cell>
          <cell r="H11">
            <v>105.75</v>
          </cell>
          <cell r="I11">
            <v>116.5</v>
          </cell>
          <cell r="J11">
            <v>93</v>
          </cell>
          <cell r="K11">
            <v>138.5</v>
          </cell>
          <cell r="L11">
            <v>68.5</v>
          </cell>
          <cell r="M11">
            <v>75.5</v>
          </cell>
          <cell r="N11">
            <v>935.25</v>
          </cell>
        </row>
        <row r="13">
          <cell r="B13">
            <v>27</v>
          </cell>
          <cell r="C13">
            <v>51.5</v>
          </cell>
          <cell r="D13">
            <v>136.5</v>
          </cell>
          <cell r="E13">
            <v>106.5</v>
          </cell>
          <cell r="F13">
            <v>94.5</v>
          </cell>
          <cell r="G13">
            <v>36</v>
          </cell>
          <cell r="H13">
            <v>62.25</v>
          </cell>
          <cell r="I13">
            <v>41.75</v>
          </cell>
          <cell r="J13">
            <v>40.5</v>
          </cell>
          <cell r="K13">
            <v>50</v>
          </cell>
          <cell r="L13">
            <v>30.5</v>
          </cell>
          <cell r="M13">
            <v>42</v>
          </cell>
          <cell r="N13">
            <v>719</v>
          </cell>
        </row>
        <row r="15">
          <cell r="J15">
            <v>90</v>
          </cell>
          <cell r="K15">
            <v>0</v>
          </cell>
          <cell r="L15">
            <v>1</v>
          </cell>
          <cell r="M15">
            <v>0</v>
          </cell>
          <cell r="N15">
            <v>91</v>
          </cell>
        </row>
        <row r="16">
          <cell r="F16" t="str">
            <v> </v>
          </cell>
        </row>
        <row r="17">
          <cell r="K17">
            <v>0</v>
          </cell>
          <cell r="L17">
            <v>3</v>
          </cell>
          <cell r="M17">
            <v>0</v>
          </cell>
          <cell r="N17">
            <v>3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B21">
            <v>52</v>
          </cell>
          <cell r="C21">
            <v>92</v>
          </cell>
          <cell r="D21">
            <v>120</v>
          </cell>
          <cell r="E21">
            <v>126</v>
          </cell>
          <cell r="F21">
            <v>123</v>
          </cell>
          <cell r="G21">
            <v>50</v>
          </cell>
          <cell r="H21">
            <v>114</v>
          </cell>
          <cell r="I21">
            <v>91.5</v>
          </cell>
          <cell r="J21">
            <v>77</v>
          </cell>
          <cell r="K21">
            <v>104</v>
          </cell>
          <cell r="L21">
            <v>10</v>
          </cell>
          <cell r="M21">
            <v>35.5</v>
          </cell>
          <cell r="N21">
            <v>995</v>
          </cell>
        </row>
        <row r="23">
          <cell r="B23">
            <v>6</v>
          </cell>
          <cell r="C23">
            <v>33</v>
          </cell>
          <cell r="D23">
            <v>57</v>
          </cell>
          <cell r="E23">
            <v>45</v>
          </cell>
          <cell r="F23">
            <v>32</v>
          </cell>
          <cell r="G23">
            <v>17</v>
          </cell>
          <cell r="H23">
            <v>47</v>
          </cell>
          <cell r="I23">
            <v>33.75</v>
          </cell>
          <cell r="J23">
            <v>27</v>
          </cell>
          <cell r="K23">
            <v>34.5</v>
          </cell>
          <cell r="L23">
            <v>2.5</v>
          </cell>
          <cell r="M23">
            <v>0</v>
          </cell>
          <cell r="N23">
            <v>334.75</v>
          </cell>
        </row>
        <row r="25">
          <cell r="B25">
            <v>42</v>
          </cell>
          <cell r="C25">
            <v>43</v>
          </cell>
          <cell r="D25">
            <v>74</v>
          </cell>
          <cell r="E25">
            <v>69.75</v>
          </cell>
          <cell r="F25">
            <v>67.25</v>
          </cell>
          <cell r="G25">
            <v>23.75</v>
          </cell>
          <cell r="H25">
            <v>68.75</v>
          </cell>
          <cell r="I25">
            <v>78.75</v>
          </cell>
          <cell r="J25">
            <v>70.5</v>
          </cell>
          <cell r="K25">
            <v>79</v>
          </cell>
          <cell r="L25">
            <v>6</v>
          </cell>
          <cell r="M25">
            <v>15</v>
          </cell>
          <cell r="N25">
            <v>637.75</v>
          </cell>
        </row>
        <row r="27">
          <cell r="B27">
            <v>3</v>
          </cell>
          <cell r="C27">
            <v>49.25</v>
          </cell>
          <cell r="D27">
            <v>98.5</v>
          </cell>
          <cell r="E27">
            <v>102.25</v>
          </cell>
          <cell r="F27">
            <v>96.75</v>
          </cell>
          <cell r="G27">
            <v>35.25</v>
          </cell>
          <cell r="H27">
            <v>99.5</v>
          </cell>
          <cell r="I27">
            <v>84</v>
          </cell>
          <cell r="J27">
            <v>75</v>
          </cell>
          <cell r="K27">
            <v>101.5</v>
          </cell>
          <cell r="L27">
            <v>9</v>
          </cell>
          <cell r="M27">
            <v>40.5</v>
          </cell>
          <cell r="N27">
            <v>794.5</v>
          </cell>
        </row>
        <row r="29">
          <cell r="B29">
            <v>36</v>
          </cell>
          <cell r="C29">
            <v>36.5</v>
          </cell>
          <cell r="D29">
            <v>52</v>
          </cell>
          <cell r="E29">
            <v>59</v>
          </cell>
          <cell r="F29">
            <v>48.5</v>
          </cell>
          <cell r="G29">
            <v>24.5</v>
          </cell>
          <cell r="H29">
            <v>95</v>
          </cell>
          <cell r="I29">
            <v>98.25</v>
          </cell>
          <cell r="J29">
            <v>79</v>
          </cell>
          <cell r="K29">
            <v>95.5</v>
          </cell>
          <cell r="L29">
            <v>18.5</v>
          </cell>
          <cell r="M29">
            <v>40.5</v>
          </cell>
          <cell r="N29">
            <v>683.25</v>
          </cell>
        </row>
        <row r="31">
          <cell r="B31">
            <v>52</v>
          </cell>
          <cell r="C31">
            <v>91.75</v>
          </cell>
          <cell r="D31">
            <v>112.75</v>
          </cell>
          <cell r="E31">
            <v>118.25</v>
          </cell>
          <cell r="F31">
            <v>115.25</v>
          </cell>
          <cell r="G31">
            <v>39.5</v>
          </cell>
          <cell r="H31">
            <v>122.5</v>
          </cell>
          <cell r="I31">
            <v>105.5</v>
          </cell>
          <cell r="J31">
            <v>95</v>
          </cell>
          <cell r="K31">
            <v>123.5</v>
          </cell>
          <cell r="L31">
            <v>57</v>
          </cell>
          <cell r="M31">
            <v>32</v>
          </cell>
          <cell r="N31">
            <v>1065</v>
          </cell>
        </row>
        <row r="33">
          <cell r="B33">
            <v>42</v>
          </cell>
          <cell r="C33">
            <v>52</v>
          </cell>
          <cell r="D33">
            <v>85.75</v>
          </cell>
          <cell r="E33">
            <v>61.5</v>
          </cell>
          <cell r="F33">
            <v>71.5</v>
          </cell>
          <cell r="G33">
            <v>33.25</v>
          </cell>
          <cell r="H33">
            <v>106.5</v>
          </cell>
          <cell r="I33">
            <v>109</v>
          </cell>
          <cell r="J33">
            <v>90</v>
          </cell>
          <cell r="K33">
            <v>94</v>
          </cell>
          <cell r="L33">
            <v>24</v>
          </cell>
          <cell r="M33">
            <v>104.5</v>
          </cell>
          <cell r="N33">
            <v>874</v>
          </cell>
        </row>
        <row r="35">
          <cell r="B35">
            <v>3</v>
          </cell>
          <cell r="C35">
            <v>26</v>
          </cell>
          <cell r="D35">
            <v>42</v>
          </cell>
          <cell r="E35">
            <v>29.5</v>
          </cell>
          <cell r="F35">
            <v>30.25</v>
          </cell>
          <cell r="G35">
            <v>11.5</v>
          </cell>
          <cell r="H35">
            <v>55</v>
          </cell>
          <cell r="I35">
            <v>26.25</v>
          </cell>
          <cell r="J35">
            <v>21</v>
          </cell>
          <cell r="K35">
            <v>23</v>
          </cell>
          <cell r="L35">
            <v>6</v>
          </cell>
          <cell r="M35">
            <v>0</v>
          </cell>
          <cell r="N35">
            <v>273.5</v>
          </cell>
        </row>
        <row r="37">
          <cell r="B37">
            <v>38</v>
          </cell>
          <cell r="C37">
            <v>49.25</v>
          </cell>
          <cell r="D37">
            <v>94.25</v>
          </cell>
          <cell r="E37">
            <v>49</v>
          </cell>
          <cell r="F37">
            <v>45.5</v>
          </cell>
          <cell r="G37">
            <v>23.5</v>
          </cell>
          <cell r="H37">
            <v>79.25</v>
          </cell>
          <cell r="I37">
            <v>65.5</v>
          </cell>
          <cell r="J37">
            <v>59</v>
          </cell>
          <cell r="K37">
            <v>67.5</v>
          </cell>
          <cell r="L37">
            <v>91.5</v>
          </cell>
          <cell r="M37">
            <v>97</v>
          </cell>
          <cell r="N37">
            <v>759.25</v>
          </cell>
        </row>
        <row r="39">
          <cell r="B39">
            <v>27</v>
          </cell>
          <cell r="C39">
            <v>77</v>
          </cell>
          <cell r="D39">
            <v>143.5</v>
          </cell>
          <cell r="E39">
            <v>93</v>
          </cell>
          <cell r="F39">
            <v>90.5</v>
          </cell>
          <cell r="G39">
            <v>41</v>
          </cell>
          <cell r="H39">
            <v>95.5</v>
          </cell>
          <cell r="I39">
            <v>114.5</v>
          </cell>
          <cell r="J39">
            <v>79</v>
          </cell>
          <cell r="K39">
            <v>96.5</v>
          </cell>
          <cell r="L39">
            <v>21</v>
          </cell>
          <cell r="M39">
            <v>0</v>
          </cell>
          <cell r="N39">
            <v>878.5</v>
          </cell>
        </row>
        <row r="41">
          <cell r="B41">
            <v>13</v>
          </cell>
          <cell r="C41">
            <v>23</v>
          </cell>
          <cell r="D41">
            <v>65.75</v>
          </cell>
          <cell r="E41">
            <v>58.75</v>
          </cell>
          <cell r="F41">
            <v>64</v>
          </cell>
          <cell r="G41">
            <v>25.75</v>
          </cell>
          <cell r="H41">
            <v>103.75</v>
          </cell>
          <cell r="I41">
            <v>87</v>
          </cell>
          <cell r="J41">
            <v>68.5</v>
          </cell>
          <cell r="K41">
            <v>77.5</v>
          </cell>
          <cell r="L41">
            <v>43.5</v>
          </cell>
          <cell r="M41">
            <v>78</v>
          </cell>
          <cell r="N41">
            <v>708.5</v>
          </cell>
        </row>
        <row r="43">
          <cell r="B43">
            <v>11</v>
          </cell>
          <cell r="C43">
            <v>64.25</v>
          </cell>
          <cell r="D43">
            <v>147.5</v>
          </cell>
          <cell r="E43">
            <v>141.25</v>
          </cell>
          <cell r="F43">
            <v>133</v>
          </cell>
          <cell r="G43">
            <v>57.25</v>
          </cell>
          <cell r="H43">
            <v>122.75</v>
          </cell>
          <cell r="I43">
            <v>139.5</v>
          </cell>
          <cell r="J43">
            <v>110.5</v>
          </cell>
          <cell r="K43">
            <v>127.5</v>
          </cell>
          <cell r="L43">
            <v>69</v>
          </cell>
          <cell r="M43">
            <v>67</v>
          </cell>
          <cell r="N43">
            <v>1190.5</v>
          </cell>
        </row>
        <row r="45">
          <cell r="H45">
            <v>21</v>
          </cell>
          <cell r="I45">
            <v>26</v>
          </cell>
          <cell r="J45">
            <v>22</v>
          </cell>
          <cell r="K45">
            <v>18</v>
          </cell>
          <cell r="L45">
            <v>11</v>
          </cell>
          <cell r="M45">
            <v>25</v>
          </cell>
          <cell r="N45">
            <v>123</v>
          </cell>
        </row>
        <row r="47">
          <cell r="B47">
            <v>15</v>
          </cell>
          <cell r="C47">
            <v>39.25</v>
          </cell>
          <cell r="D47">
            <v>98</v>
          </cell>
          <cell r="E47">
            <v>79.25</v>
          </cell>
          <cell r="F47">
            <v>76.25</v>
          </cell>
          <cell r="G47">
            <v>30.75</v>
          </cell>
          <cell r="H47">
            <v>79.5</v>
          </cell>
          <cell r="I47">
            <v>94</v>
          </cell>
          <cell r="J47">
            <v>69</v>
          </cell>
          <cell r="K47">
            <v>80</v>
          </cell>
          <cell r="L47">
            <v>37.5</v>
          </cell>
          <cell r="M47">
            <v>27</v>
          </cell>
          <cell r="N47">
            <v>725.5</v>
          </cell>
        </row>
        <row r="49">
          <cell r="B49">
            <v>6</v>
          </cell>
          <cell r="C49">
            <v>4</v>
          </cell>
          <cell r="D49">
            <v>73.5</v>
          </cell>
          <cell r="E49">
            <v>8</v>
          </cell>
          <cell r="F49">
            <v>9.5</v>
          </cell>
          <cell r="G49">
            <v>5</v>
          </cell>
          <cell r="H49">
            <v>12</v>
          </cell>
          <cell r="I49">
            <v>15.5</v>
          </cell>
          <cell r="J49">
            <v>17</v>
          </cell>
          <cell r="K49">
            <v>14</v>
          </cell>
          <cell r="L49">
            <v>7</v>
          </cell>
          <cell r="M49">
            <v>0</v>
          </cell>
          <cell r="N49">
            <v>171.5</v>
          </cell>
        </row>
        <row r="51">
          <cell r="I51">
            <v>0</v>
          </cell>
          <cell r="K51">
            <v>1</v>
          </cell>
          <cell r="L51">
            <v>0</v>
          </cell>
          <cell r="M51">
            <v>3</v>
          </cell>
          <cell r="N51">
            <v>4</v>
          </cell>
        </row>
        <row r="53">
          <cell r="B53">
            <v>0</v>
          </cell>
          <cell r="C53">
            <v>10</v>
          </cell>
          <cell r="D53">
            <v>11</v>
          </cell>
          <cell r="E53">
            <v>9</v>
          </cell>
          <cell r="F53">
            <v>9</v>
          </cell>
          <cell r="G53">
            <v>6</v>
          </cell>
          <cell r="H53">
            <v>37</v>
          </cell>
          <cell r="I53">
            <v>21</v>
          </cell>
          <cell r="J53">
            <v>18</v>
          </cell>
          <cell r="K53">
            <v>16.5</v>
          </cell>
          <cell r="L53">
            <v>48</v>
          </cell>
          <cell r="M53">
            <v>0</v>
          </cell>
          <cell r="N53">
            <v>185.5</v>
          </cell>
        </row>
        <row r="55">
          <cell r="B55">
            <v>3</v>
          </cell>
          <cell r="C55">
            <v>44.5</v>
          </cell>
          <cell r="D55">
            <v>22</v>
          </cell>
          <cell r="E55">
            <v>57.5</v>
          </cell>
          <cell r="F55">
            <v>51.5</v>
          </cell>
          <cell r="G55">
            <v>20.5</v>
          </cell>
          <cell r="H55">
            <v>78</v>
          </cell>
          <cell r="I55">
            <v>54</v>
          </cell>
          <cell r="J55">
            <v>47.5</v>
          </cell>
          <cell r="K55">
            <v>60.5</v>
          </cell>
          <cell r="L55">
            <v>4</v>
          </cell>
          <cell r="M55">
            <v>0</v>
          </cell>
          <cell r="N55">
            <v>443</v>
          </cell>
        </row>
        <row r="57">
          <cell r="B57">
            <v>6</v>
          </cell>
          <cell r="C57">
            <v>6.25</v>
          </cell>
          <cell r="D57">
            <v>13</v>
          </cell>
          <cell r="E57">
            <v>10</v>
          </cell>
          <cell r="F57">
            <v>11</v>
          </cell>
          <cell r="G57">
            <v>7</v>
          </cell>
          <cell r="H57">
            <v>33.25</v>
          </cell>
          <cell r="I57">
            <v>36</v>
          </cell>
          <cell r="J57">
            <v>31.5</v>
          </cell>
          <cell r="K57">
            <v>32</v>
          </cell>
          <cell r="L57">
            <v>48</v>
          </cell>
          <cell r="M57">
            <v>13.5</v>
          </cell>
          <cell r="N57">
            <v>247.5</v>
          </cell>
        </row>
        <row r="59">
          <cell r="B59">
            <v>0</v>
          </cell>
          <cell r="C59">
            <v>13.25</v>
          </cell>
          <cell r="D59">
            <v>19</v>
          </cell>
          <cell r="E59">
            <v>18.75</v>
          </cell>
          <cell r="F59">
            <v>21.5</v>
          </cell>
          <cell r="G59">
            <v>9.75</v>
          </cell>
          <cell r="H59">
            <v>7.5</v>
          </cell>
          <cell r="I59">
            <v>8</v>
          </cell>
          <cell r="J59">
            <v>10</v>
          </cell>
          <cell r="K59">
            <v>9.5</v>
          </cell>
          <cell r="L59">
            <v>47.5</v>
          </cell>
          <cell r="M59">
            <v>0</v>
          </cell>
          <cell r="N59">
            <v>164.75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2001 "/>
      <sheetName val="June 2001"/>
      <sheetName val="May 2001"/>
      <sheetName val="Apr 2001"/>
      <sheetName val="Mar 2001 "/>
      <sheetName val="Feb 2001  "/>
      <sheetName val="Jan 2001  "/>
      <sheetName val="Dec 2000   "/>
      <sheetName val="Nov 2000  "/>
      <sheetName val="Oct 2000 "/>
      <sheetName val="Sept 2000"/>
      <sheetName val="Aug 2000"/>
      <sheetName val="July 2000"/>
    </sheetNames>
    <sheetDataSet>
      <sheetData sheetId="2">
        <row r="29">
          <cell r="B29">
            <v>32.5</v>
          </cell>
        </row>
      </sheetData>
      <sheetData sheetId="3">
        <row r="29">
          <cell r="B29">
            <v>27</v>
          </cell>
        </row>
      </sheetData>
      <sheetData sheetId="4">
        <row r="29">
          <cell r="B29">
            <v>27.5</v>
          </cell>
        </row>
      </sheetData>
      <sheetData sheetId="5">
        <row r="29">
          <cell r="B29">
            <v>29</v>
          </cell>
        </row>
      </sheetData>
      <sheetData sheetId="6">
        <row r="29">
          <cell r="B29">
            <v>40</v>
          </cell>
        </row>
      </sheetData>
      <sheetData sheetId="7">
        <row r="29">
          <cell r="B29">
            <v>345.5</v>
          </cell>
        </row>
      </sheetData>
      <sheetData sheetId="8">
        <row r="29">
          <cell r="B29">
            <v>329</v>
          </cell>
        </row>
      </sheetData>
      <sheetData sheetId="9">
        <row r="29">
          <cell r="B29">
            <v>623</v>
          </cell>
        </row>
      </sheetData>
      <sheetData sheetId="10">
        <row r="29">
          <cell r="B29">
            <v>396</v>
          </cell>
        </row>
      </sheetData>
      <sheetData sheetId="11">
        <row r="29">
          <cell r="B29">
            <v>488</v>
          </cell>
        </row>
      </sheetData>
      <sheetData sheetId="12">
        <row r="29">
          <cell r="B29">
            <v>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-2000"/>
      <sheetName val="2000-01"/>
      <sheetName val="2001-02"/>
      <sheetName val="2002-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13" width="5.7109375" style="0" customWidth="1"/>
    <col min="14" max="14" width="6.7109375" style="0" customWidth="1"/>
    <col min="15" max="15" width="8.7109375" style="0" customWidth="1"/>
    <col min="16" max="16" width="5.7109375" style="0" customWidth="1"/>
    <col min="17" max="17" width="0" style="0" hidden="1" customWidth="1"/>
  </cols>
  <sheetData>
    <row r="1" spans="1:31" ht="12.75" customHeight="1">
      <c r="A1" s="243"/>
      <c r="B1" s="243"/>
      <c r="C1" s="243"/>
      <c r="D1" s="243"/>
      <c r="E1" s="243"/>
      <c r="F1" s="243"/>
      <c r="G1" s="75" t="s">
        <v>220</v>
      </c>
      <c r="H1" s="75"/>
      <c r="I1" s="244"/>
      <c r="J1" s="243"/>
      <c r="K1" s="243"/>
      <c r="L1" s="243"/>
      <c r="M1" s="243"/>
      <c r="N1" s="243"/>
      <c r="O1" s="243"/>
      <c r="P1" s="152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28"/>
      <c r="AE1" s="28"/>
    </row>
    <row r="2" spans="1:31" ht="9" customHeight="1" thickBo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52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28"/>
      <c r="AE2" s="28"/>
    </row>
    <row r="3" spans="1:31" ht="12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14</v>
      </c>
      <c r="P3" s="154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28"/>
      <c r="AE3" s="28"/>
    </row>
    <row r="4" spans="1:31" ht="12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55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28"/>
      <c r="AE4" s="28"/>
    </row>
    <row r="5" spans="1:31" ht="12" customHeight="1">
      <c r="A5" s="10" t="s">
        <v>15</v>
      </c>
      <c r="B5" s="11" t="s">
        <v>16</v>
      </c>
      <c r="C5" s="11" t="s">
        <v>16</v>
      </c>
      <c r="D5" s="11" t="s">
        <v>16</v>
      </c>
      <c r="E5" s="12">
        <v>127.9</v>
      </c>
      <c r="F5" s="12">
        <v>101.6</v>
      </c>
      <c r="G5" s="12">
        <v>45.2</v>
      </c>
      <c r="H5" s="12">
        <v>51.8</v>
      </c>
      <c r="I5" s="12">
        <v>55.1</v>
      </c>
      <c r="J5" s="12">
        <v>68.8</v>
      </c>
      <c r="K5" s="12">
        <v>84.3</v>
      </c>
      <c r="L5" s="12">
        <v>42.4</v>
      </c>
      <c r="M5" s="12">
        <v>46.5</v>
      </c>
      <c r="N5" s="13">
        <f>SUM(B5:M5)</f>
        <v>623.6</v>
      </c>
      <c r="O5" s="9">
        <f>AVERAGE(B5:M5)</f>
        <v>69.28888888888889</v>
      </c>
      <c r="P5" s="154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28"/>
      <c r="AE5" s="28"/>
    </row>
    <row r="6" spans="1:31" ht="12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9"/>
      <c r="P6" s="154"/>
      <c r="Q6" s="152"/>
      <c r="R6" s="152"/>
      <c r="S6" s="152"/>
      <c r="T6" s="152"/>
      <c r="U6" s="152"/>
      <c r="V6" s="152"/>
      <c r="W6" s="156"/>
      <c r="X6" s="156"/>
      <c r="Y6" s="157"/>
      <c r="Z6" s="152"/>
      <c r="AA6" s="152"/>
      <c r="AB6" s="152"/>
      <c r="AC6" s="152"/>
      <c r="AD6" s="1"/>
      <c r="AE6" s="1"/>
    </row>
    <row r="7" spans="1:31" ht="12" customHeight="1">
      <c r="A7" s="10" t="s">
        <v>17</v>
      </c>
      <c r="B7" s="12">
        <v>14.5</v>
      </c>
      <c r="C7" s="12">
        <v>10.5</v>
      </c>
      <c r="D7" s="12">
        <v>67.5</v>
      </c>
      <c r="E7" s="12">
        <v>55.7</v>
      </c>
      <c r="F7" s="12">
        <v>51.8</v>
      </c>
      <c r="G7" s="12">
        <v>31.2</v>
      </c>
      <c r="H7" s="12">
        <v>20.5</v>
      </c>
      <c r="I7" s="12">
        <v>93</v>
      </c>
      <c r="J7" s="12">
        <v>73</v>
      </c>
      <c r="K7" s="12">
        <v>139.5</v>
      </c>
      <c r="L7" s="12">
        <v>69.5</v>
      </c>
      <c r="M7" s="12">
        <v>35</v>
      </c>
      <c r="N7" s="13">
        <f>SUM(B7:M7)</f>
        <v>661.7</v>
      </c>
      <c r="O7" s="9">
        <f>AVERAGE(B7:M7)</f>
        <v>55.14166666666667</v>
      </c>
      <c r="P7" s="154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"/>
      <c r="AE7" s="1"/>
    </row>
    <row r="8" spans="1:31" ht="12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  <c r="O8" s="9"/>
      <c r="P8" s="154"/>
      <c r="Q8" s="158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61"/>
    </row>
    <row r="9" spans="1:31" ht="12" customHeight="1">
      <c r="A9" s="10" t="s">
        <v>18</v>
      </c>
      <c r="B9" s="12">
        <v>9</v>
      </c>
      <c r="C9" s="12">
        <v>34.3</v>
      </c>
      <c r="D9" s="12">
        <v>112.7</v>
      </c>
      <c r="E9" s="12">
        <v>143.1</v>
      </c>
      <c r="F9" s="12">
        <v>80.7</v>
      </c>
      <c r="G9" s="12">
        <v>45.6</v>
      </c>
      <c r="H9" s="12">
        <v>126.5</v>
      </c>
      <c r="I9" s="12">
        <v>132.7</v>
      </c>
      <c r="J9" s="12">
        <v>157.75</v>
      </c>
      <c r="K9" s="12">
        <v>136.75</v>
      </c>
      <c r="L9" s="12">
        <v>116.5</v>
      </c>
      <c r="M9" s="12">
        <v>50.5</v>
      </c>
      <c r="N9" s="13">
        <f>SUM(B9:M9)</f>
        <v>1146.1000000000001</v>
      </c>
      <c r="O9" s="9">
        <f>AVERAGE(B9:M9)</f>
        <v>95.50833333333334</v>
      </c>
      <c r="P9" s="154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"/>
      <c r="AE9" s="1"/>
    </row>
    <row r="10" spans="1:31" ht="12" customHeight="1">
      <c r="A10" s="8"/>
      <c r="B10" s="14"/>
      <c r="C10" s="12"/>
      <c r="D10" s="14"/>
      <c r="E10" s="12"/>
      <c r="F10" s="14"/>
      <c r="G10" s="12"/>
      <c r="H10" s="14"/>
      <c r="I10" s="12"/>
      <c r="J10" s="14"/>
      <c r="K10" s="12"/>
      <c r="L10" s="14"/>
      <c r="M10" s="12"/>
      <c r="N10" s="1"/>
      <c r="O10" s="9"/>
      <c r="P10" s="154"/>
      <c r="Q10" s="162"/>
      <c r="R10" s="163"/>
      <c r="S10" s="163"/>
      <c r="T10" s="163"/>
      <c r="U10" s="164"/>
      <c r="V10" s="164"/>
      <c r="W10" s="164"/>
      <c r="X10" s="164"/>
      <c r="Y10" s="164"/>
      <c r="Z10" s="164"/>
      <c r="AA10" s="164"/>
      <c r="AB10" s="164"/>
      <c r="AC10" s="164"/>
      <c r="AD10" s="13"/>
      <c r="AE10" s="1"/>
    </row>
    <row r="11" spans="1:31" ht="12" customHeight="1">
      <c r="A11" s="10" t="s">
        <v>19</v>
      </c>
      <c r="B11" s="12">
        <v>19</v>
      </c>
      <c r="C11" s="12">
        <v>39.25</v>
      </c>
      <c r="D11" s="12">
        <v>125.1</v>
      </c>
      <c r="E11" s="12">
        <v>135.35</v>
      </c>
      <c r="F11" s="12">
        <v>126.1</v>
      </c>
      <c r="G11" s="12">
        <v>78.3</v>
      </c>
      <c r="H11" s="12">
        <v>89.3</v>
      </c>
      <c r="I11" s="12">
        <v>97.4</v>
      </c>
      <c r="J11" s="12">
        <v>139.1</v>
      </c>
      <c r="K11" s="12">
        <v>127.5</v>
      </c>
      <c r="L11" s="12">
        <v>82</v>
      </c>
      <c r="M11" s="12">
        <v>77.5</v>
      </c>
      <c r="N11" s="13">
        <f>SUM(B11:M11)</f>
        <v>1135.8999999999999</v>
      </c>
      <c r="O11" s="9">
        <f>AVERAGE(B11:M11)</f>
        <v>94.65833333333332</v>
      </c>
      <c r="P11" s="154"/>
      <c r="Q11" s="152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"/>
      <c r="AE11" s="1"/>
    </row>
    <row r="12" spans="1:31" ht="12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  <c r="O12" s="9"/>
      <c r="P12" s="154"/>
      <c r="Q12" s="162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3"/>
      <c r="AE12" s="1"/>
    </row>
    <row r="13" spans="1:31" ht="12" customHeight="1">
      <c r="A13" s="10" t="s">
        <v>20</v>
      </c>
      <c r="B13" s="12">
        <v>46.3</v>
      </c>
      <c r="C13" s="12">
        <v>77.4</v>
      </c>
      <c r="D13" s="12">
        <v>186.9</v>
      </c>
      <c r="E13" s="12">
        <v>208.2</v>
      </c>
      <c r="F13" s="12">
        <v>183.4</v>
      </c>
      <c r="G13" s="12">
        <v>107.9</v>
      </c>
      <c r="H13" s="12">
        <v>166.75</v>
      </c>
      <c r="I13" s="12">
        <v>213.75</v>
      </c>
      <c r="J13" s="12">
        <v>213.95</v>
      </c>
      <c r="K13" s="12">
        <v>195.85</v>
      </c>
      <c r="L13" s="12">
        <v>110.9</v>
      </c>
      <c r="M13" s="12">
        <v>109.9</v>
      </c>
      <c r="N13" s="13">
        <f>SUM(B13:M13)</f>
        <v>1821.2</v>
      </c>
      <c r="O13" s="9">
        <f>AVERAGE(B13:M13)</f>
        <v>151.76666666666668</v>
      </c>
      <c r="P13" s="154"/>
      <c r="Q13" s="152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"/>
      <c r="AE13" s="1"/>
    </row>
    <row r="14" spans="1:31" ht="12" customHeight="1">
      <c r="A14" s="8"/>
      <c r="B14" s="14"/>
      <c r="C14" s="12"/>
      <c r="D14" s="14"/>
      <c r="E14" s="12"/>
      <c r="F14" s="14"/>
      <c r="G14" s="12"/>
      <c r="H14" s="14"/>
      <c r="I14" s="12"/>
      <c r="J14" s="14"/>
      <c r="K14" s="12"/>
      <c r="L14" s="14"/>
      <c r="M14" s="12"/>
      <c r="N14" s="1"/>
      <c r="O14" s="9"/>
      <c r="P14" s="154"/>
      <c r="Q14" s="162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3"/>
      <c r="AE14" s="1"/>
    </row>
    <row r="15" spans="1:31" ht="12" customHeight="1">
      <c r="A15" s="10" t="s">
        <v>21</v>
      </c>
      <c r="B15" s="12">
        <v>79.5</v>
      </c>
      <c r="C15" s="12">
        <v>50</v>
      </c>
      <c r="D15" s="12">
        <v>151</v>
      </c>
      <c r="E15" s="12">
        <v>153.75</v>
      </c>
      <c r="F15" s="12">
        <v>129</v>
      </c>
      <c r="G15" s="12">
        <v>76</v>
      </c>
      <c r="H15" s="12">
        <v>167.75</v>
      </c>
      <c r="I15" s="12">
        <v>206</v>
      </c>
      <c r="J15" s="12">
        <v>158</v>
      </c>
      <c r="K15" s="12">
        <v>173</v>
      </c>
      <c r="L15" s="12">
        <v>124.5</v>
      </c>
      <c r="M15" s="12">
        <v>144</v>
      </c>
      <c r="N15" s="13">
        <f>SUM(B15:M15)</f>
        <v>1612.5</v>
      </c>
      <c r="O15" s="9">
        <f>AVERAGE(B15:M15)</f>
        <v>134.375</v>
      </c>
      <c r="P15" s="154"/>
      <c r="Q15" s="152"/>
      <c r="R15" s="165"/>
      <c r="S15" s="164"/>
      <c r="T15" s="165"/>
      <c r="U15" s="164"/>
      <c r="V15" s="165"/>
      <c r="W15" s="164"/>
      <c r="X15" s="165"/>
      <c r="Y15" s="164"/>
      <c r="Z15" s="165"/>
      <c r="AA15" s="164"/>
      <c r="AB15" s="165"/>
      <c r="AC15" s="164"/>
      <c r="AD15" s="1"/>
      <c r="AE15" s="1"/>
    </row>
    <row r="16" spans="1:31" ht="12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  <c r="O16" s="9"/>
      <c r="P16" s="154"/>
      <c r="Q16" s="162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3"/>
      <c r="AE16" s="1"/>
    </row>
    <row r="17" spans="1:31" ht="12" customHeight="1">
      <c r="A17" s="10" t="s">
        <v>22</v>
      </c>
      <c r="B17" s="12">
        <v>110.75</v>
      </c>
      <c r="C17" s="12">
        <v>81.75</v>
      </c>
      <c r="D17" s="12">
        <v>168</v>
      </c>
      <c r="E17" s="12">
        <v>178</v>
      </c>
      <c r="F17" s="12">
        <v>137.75</v>
      </c>
      <c r="G17" s="12">
        <v>58</v>
      </c>
      <c r="H17" s="12">
        <v>223.5</v>
      </c>
      <c r="I17" s="12">
        <v>305</v>
      </c>
      <c r="J17" s="12">
        <v>222</v>
      </c>
      <c r="K17" s="12">
        <v>285.75</v>
      </c>
      <c r="L17" s="12">
        <v>157.5</v>
      </c>
      <c r="M17" s="12">
        <v>199.75</v>
      </c>
      <c r="N17" s="13">
        <f>SUM(B17:M17)</f>
        <v>2127.75</v>
      </c>
      <c r="O17" s="9">
        <f>AVERAGE(B17:M17)</f>
        <v>177.3125</v>
      </c>
      <c r="P17" s="154"/>
      <c r="Q17" s="152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"/>
      <c r="AE17" s="1"/>
    </row>
    <row r="18" spans="1:31" ht="12" customHeight="1">
      <c r="A18" s="8"/>
      <c r="B18" s="14"/>
      <c r="C18" s="12"/>
      <c r="D18" s="14"/>
      <c r="E18" s="12"/>
      <c r="F18" s="14"/>
      <c r="G18" s="12"/>
      <c r="H18" s="14"/>
      <c r="I18" s="12"/>
      <c r="J18" s="14"/>
      <c r="K18" s="12"/>
      <c r="L18" s="14"/>
      <c r="M18" s="12"/>
      <c r="N18" s="1"/>
      <c r="O18" s="9"/>
      <c r="P18" s="154"/>
      <c r="Q18" s="162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3"/>
      <c r="AE18" s="1"/>
    </row>
    <row r="19" spans="1:31" ht="12" customHeight="1">
      <c r="A19" s="10" t="s">
        <v>23</v>
      </c>
      <c r="B19" s="12">
        <v>226</v>
      </c>
      <c r="C19" s="12">
        <v>179</v>
      </c>
      <c r="D19" s="12">
        <v>565.25</v>
      </c>
      <c r="E19" s="12">
        <v>592.25</v>
      </c>
      <c r="F19" s="12">
        <v>457.5</v>
      </c>
      <c r="G19" s="12">
        <v>331.5</v>
      </c>
      <c r="H19" s="12">
        <v>474.75</v>
      </c>
      <c r="I19" s="12">
        <v>621.5</v>
      </c>
      <c r="J19" s="12">
        <v>557</v>
      </c>
      <c r="K19" s="12">
        <v>518.5</v>
      </c>
      <c r="L19" s="12">
        <v>216.25</v>
      </c>
      <c r="M19" s="12">
        <v>463</v>
      </c>
      <c r="N19" s="13">
        <f>SUM(B19:M19)</f>
        <v>5202.5</v>
      </c>
      <c r="O19" s="9">
        <f>AVERAGE(B19:M19)</f>
        <v>433.5416666666667</v>
      </c>
      <c r="P19" s="154"/>
      <c r="Q19" s="152"/>
      <c r="R19" s="165"/>
      <c r="S19" s="164"/>
      <c r="T19" s="165"/>
      <c r="U19" s="164"/>
      <c r="V19" s="165"/>
      <c r="W19" s="164"/>
      <c r="X19" s="165"/>
      <c r="Y19" s="164"/>
      <c r="Z19" s="165"/>
      <c r="AA19" s="164"/>
      <c r="AB19" s="165"/>
      <c r="AC19" s="164"/>
      <c r="AD19" s="1"/>
      <c r="AE19" s="1"/>
    </row>
    <row r="20" spans="1:31" ht="12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9"/>
      <c r="P20" s="154"/>
      <c r="Q20" s="162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3"/>
      <c r="AE20" s="1"/>
    </row>
    <row r="21" spans="1:31" ht="12" customHeight="1">
      <c r="A21" s="10" t="s">
        <v>24</v>
      </c>
      <c r="B21" s="16">
        <v>342</v>
      </c>
      <c r="C21" s="16">
        <v>292</v>
      </c>
      <c r="D21" s="16">
        <v>545</v>
      </c>
      <c r="E21" s="16">
        <v>588</v>
      </c>
      <c r="F21" s="16">
        <v>505</v>
      </c>
      <c r="G21" s="16">
        <v>296</v>
      </c>
      <c r="H21" s="16">
        <v>462</v>
      </c>
      <c r="I21" s="16">
        <v>562</v>
      </c>
      <c r="J21" s="16">
        <v>596</v>
      </c>
      <c r="K21" s="16">
        <v>683</v>
      </c>
      <c r="L21" s="16">
        <v>364</v>
      </c>
      <c r="M21" s="16">
        <v>454</v>
      </c>
      <c r="N21" s="15">
        <f>SUM(B21:M21)</f>
        <v>5689</v>
      </c>
      <c r="O21" s="9">
        <f>AVERAGE(B21:M21)</f>
        <v>474.0833333333333</v>
      </c>
      <c r="P21" s="154"/>
      <c r="Q21" s="152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"/>
      <c r="AE21" s="1"/>
    </row>
    <row r="22" spans="1:31" ht="12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9"/>
      <c r="P22" s="154"/>
      <c r="Q22" s="162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3"/>
      <c r="AE22" s="1"/>
    </row>
    <row r="23" spans="1:31" ht="12" customHeight="1">
      <c r="A23" s="10" t="s">
        <v>25</v>
      </c>
      <c r="B23">
        <v>277</v>
      </c>
      <c r="C23">
        <v>302</v>
      </c>
      <c r="D23">
        <v>575</v>
      </c>
      <c r="E23">
        <v>574</v>
      </c>
      <c r="F23">
        <v>556</v>
      </c>
      <c r="G23">
        <v>302</v>
      </c>
      <c r="H23">
        <v>488</v>
      </c>
      <c r="I23">
        <v>597</v>
      </c>
      <c r="J23">
        <v>552</v>
      </c>
      <c r="K23">
        <v>620</v>
      </c>
      <c r="L23">
        <v>357</v>
      </c>
      <c r="M23">
        <v>351</v>
      </c>
      <c r="N23" s="15">
        <f>SUM(B23:M23)</f>
        <v>5551</v>
      </c>
      <c r="O23" s="9">
        <f>AVERAGE(B23:M23)</f>
        <v>462.5833333333333</v>
      </c>
      <c r="P23" s="154"/>
      <c r="Q23" s="152"/>
      <c r="R23" s="165"/>
      <c r="S23" s="164"/>
      <c r="T23" s="165"/>
      <c r="U23" s="164"/>
      <c r="V23" s="165"/>
      <c r="W23" s="164"/>
      <c r="X23" s="165"/>
      <c r="Y23" s="164"/>
      <c r="Z23" s="165"/>
      <c r="AA23" s="164"/>
      <c r="AB23" s="165"/>
      <c r="AC23" s="164"/>
      <c r="AD23" s="1"/>
      <c r="AE23" s="1"/>
    </row>
    <row r="24" spans="1:31" ht="12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  <c r="O24" s="9"/>
      <c r="P24" s="154"/>
      <c r="Q24" s="162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3"/>
      <c r="AE24" s="1"/>
    </row>
    <row r="25" spans="1:31" ht="12" customHeight="1">
      <c r="A25" s="10" t="s">
        <v>26</v>
      </c>
      <c r="B25" s="16">
        <v>199</v>
      </c>
      <c r="C25" s="16">
        <v>307</v>
      </c>
      <c r="D25" s="16">
        <v>619</v>
      </c>
      <c r="E25" s="16">
        <v>666</v>
      </c>
      <c r="F25" s="16">
        <v>617</v>
      </c>
      <c r="G25" s="16">
        <v>317</v>
      </c>
      <c r="H25" s="16">
        <v>683</v>
      </c>
      <c r="I25" s="16">
        <v>705</v>
      </c>
      <c r="J25" s="16">
        <v>530</v>
      </c>
      <c r="K25" s="16">
        <v>730</v>
      </c>
      <c r="L25" s="16">
        <v>409</v>
      </c>
      <c r="M25" s="16">
        <v>411</v>
      </c>
      <c r="N25" s="15">
        <f>SUM(B25:M25)</f>
        <v>6193</v>
      </c>
      <c r="O25" s="9">
        <f>AVERAGE(B25:M25)</f>
        <v>516.0833333333334</v>
      </c>
      <c r="P25" s="154"/>
      <c r="Q25" s="152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"/>
      <c r="AE25" s="1"/>
    </row>
    <row r="26" spans="1:31" ht="12" customHeight="1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54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5"/>
      <c r="AE26" s="1"/>
    </row>
    <row r="27" spans="1:31" ht="12" customHeight="1">
      <c r="A27" s="10" t="s">
        <v>27</v>
      </c>
      <c r="B27" s="16">
        <v>367</v>
      </c>
      <c r="C27" s="16">
        <v>322</v>
      </c>
      <c r="D27" s="16">
        <v>658</v>
      </c>
      <c r="E27" s="16">
        <v>778</v>
      </c>
      <c r="F27" s="16">
        <v>716</v>
      </c>
      <c r="G27" s="16">
        <v>527</v>
      </c>
      <c r="H27" s="16">
        <v>590</v>
      </c>
      <c r="I27" s="16">
        <v>628</v>
      </c>
      <c r="J27" s="16">
        <v>601</v>
      </c>
      <c r="K27" s="16">
        <v>771</v>
      </c>
      <c r="L27" s="16">
        <v>398</v>
      </c>
      <c r="M27" s="16">
        <v>434</v>
      </c>
      <c r="N27" s="15">
        <f>SUM(B27:M27)</f>
        <v>6790</v>
      </c>
      <c r="O27" s="9">
        <f>AVERAGE(B27:M27)</f>
        <v>565.8333333333334</v>
      </c>
      <c r="P27" s="154"/>
      <c r="Q27" s="240">
        <f>+B27+C27+D27+E27</f>
        <v>2125</v>
      </c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5"/>
      <c r="AE27" s="1"/>
    </row>
    <row r="28" spans="1:31" ht="12" customHeight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9"/>
      <c r="P28" s="154"/>
      <c r="Q28" s="162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5"/>
      <c r="AE28" s="1"/>
    </row>
    <row r="29" spans="1:31" ht="12" customHeight="1">
      <c r="A29" s="10" t="s">
        <v>198</v>
      </c>
      <c r="B29" s="16">
        <v>273</v>
      </c>
      <c r="C29" s="16">
        <v>220</v>
      </c>
      <c r="D29" s="16">
        <v>615</v>
      </c>
      <c r="E29" s="16">
        <v>692</v>
      </c>
      <c r="F29" s="16"/>
      <c r="G29" s="16"/>
      <c r="H29" s="16"/>
      <c r="I29" s="16"/>
      <c r="J29" s="16"/>
      <c r="K29" s="16"/>
      <c r="L29" s="16"/>
      <c r="M29" s="16"/>
      <c r="N29" s="15">
        <f>SUM(B29:M29)</f>
        <v>1800</v>
      </c>
      <c r="O29" s="9">
        <f>AVERAGE(B29:M29)</f>
        <v>450</v>
      </c>
      <c r="P29" s="154"/>
      <c r="Q29" s="240">
        <f>+B29+C29+D29+E29</f>
        <v>1800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5"/>
      <c r="AE29" s="1"/>
    </row>
    <row r="30" spans="1:31" ht="12" customHeight="1">
      <c r="A30" s="1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9"/>
      <c r="P30" s="154"/>
      <c r="Q30" s="162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5"/>
      <c r="AE30" s="1"/>
    </row>
    <row r="31" spans="1:31" ht="12" customHeight="1">
      <c r="A31" s="10" t="s">
        <v>199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98">
        <f>SUM(B31:M31)</f>
        <v>0</v>
      </c>
      <c r="O31" s="199" t="e">
        <f>AVERAGE(B31:M31)</f>
        <v>#DIV/0!</v>
      </c>
      <c r="P31" s="154"/>
      <c r="Q31" s="241">
        <f>(Q29/Q27)-1</f>
        <v>-0.15294117647058825</v>
      </c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5"/>
      <c r="AE31" s="1"/>
    </row>
    <row r="32" spans="1:31" ht="12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1"/>
      <c r="P32" s="166"/>
      <c r="Q32" s="162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5"/>
      <c r="AE32" s="1"/>
    </row>
    <row r="33" spans="1:31" ht="8.2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68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5"/>
      <c r="AE33" s="1"/>
    </row>
    <row r="34" spans="1:31" ht="10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68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5"/>
      <c r="AE34" s="1"/>
    </row>
    <row r="35" spans="1:31" ht="12.75" customHeight="1">
      <c r="A35" s="248" t="s">
        <v>221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9"/>
      <c r="P35" s="1"/>
      <c r="Q35" s="168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"/>
      <c r="AE35" s="16"/>
    </row>
    <row r="36" spans="1:31" ht="8.25" customHeight="1" thickBo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  <c r="O36" s="1"/>
      <c r="P36" s="1"/>
      <c r="Q36" s="168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"/>
      <c r="AE36" s="16"/>
    </row>
    <row r="37" spans="1:31" ht="14.25" customHeight="1">
      <c r="A37" s="4" t="s">
        <v>0</v>
      </c>
      <c r="B37" s="22" t="s">
        <v>1</v>
      </c>
      <c r="C37" s="22" t="s">
        <v>2</v>
      </c>
      <c r="D37" s="22" t="s">
        <v>3</v>
      </c>
      <c r="E37" s="22" t="s">
        <v>4</v>
      </c>
      <c r="F37" s="22" t="s">
        <v>5</v>
      </c>
      <c r="G37" s="22" t="s">
        <v>6</v>
      </c>
      <c r="H37" s="22" t="s">
        <v>7</v>
      </c>
      <c r="I37" s="22" t="s">
        <v>8</v>
      </c>
      <c r="J37" s="22" t="s">
        <v>9</v>
      </c>
      <c r="K37" s="22" t="s">
        <v>10</v>
      </c>
      <c r="L37" s="22" t="s">
        <v>11</v>
      </c>
      <c r="M37" s="22" t="s">
        <v>12</v>
      </c>
      <c r="N37" s="6" t="s">
        <v>13</v>
      </c>
      <c r="O37" s="7" t="s">
        <v>14</v>
      </c>
      <c r="P37" s="169"/>
      <c r="Q37" s="152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"/>
      <c r="AE37" s="1"/>
    </row>
    <row r="38" spans="1:3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  <c r="O38" s="9"/>
      <c r="P38" s="154"/>
      <c r="Q38" s="152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"/>
      <c r="AE38" s="1"/>
    </row>
    <row r="39" spans="1:31" ht="12" customHeight="1">
      <c r="A39" s="10" t="s">
        <v>17</v>
      </c>
      <c r="B39" s="23" t="s">
        <v>16</v>
      </c>
      <c r="C39" s="23" t="s">
        <v>16</v>
      </c>
      <c r="D39" s="14">
        <v>189</v>
      </c>
      <c r="E39" s="14">
        <v>262</v>
      </c>
      <c r="F39" s="14">
        <v>228</v>
      </c>
      <c r="G39" s="14">
        <v>141</v>
      </c>
      <c r="H39" s="14">
        <v>159</v>
      </c>
      <c r="I39" s="14">
        <v>234</v>
      </c>
      <c r="J39" s="14">
        <v>218</v>
      </c>
      <c r="K39" s="14">
        <v>243</v>
      </c>
      <c r="L39" s="14">
        <v>48.5</v>
      </c>
      <c r="M39" s="14">
        <v>113</v>
      </c>
      <c r="N39" s="1">
        <f>SUM(B39:M39)</f>
        <v>1835.5</v>
      </c>
      <c r="O39" s="9">
        <f>AVERAGE(B39:M39)</f>
        <v>183.55</v>
      </c>
      <c r="P39" s="154"/>
      <c r="Q39" s="152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"/>
      <c r="AE39" s="1"/>
    </row>
    <row r="40" spans="1:3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"/>
      <c r="O40" s="9"/>
      <c r="P40" s="154"/>
      <c r="Q40" s="170"/>
      <c r="R40" s="164"/>
      <c r="S40" s="165"/>
      <c r="T40" s="164"/>
      <c r="U40" s="171"/>
      <c r="V40" s="164"/>
      <c r="W40" s="171"/>
      <c r="X40" s="171"/>
      <c r="Y40" s="165"/>
      <c r="Z40" s="164"/>
      <c r="AA40" s="165"/>
      <c r="AB40" s="164"/>
      <c r="AC40" s="165"/>
      <c r="AD40" s="1"/>
      <c r="AE40" s="26"/>
    </row>
    <row r="41" spans="1:31" ht="12" customHeight="1">
      <c r="A41" s="10" t="s">
        <v>18</v>
      </c>
      <c r="B41" s="12">
        <v>154</v>
      </c>
      <c r="C41" s="12">
        <v>251.5</v>
      </c>
      <c r="D41" s="12">
        <v>659.25</v>
      </c>
      <c r="E41" s="12">
        <v>757</v>
      </c>
      <c r="F41" s="12">
        <v>569.5</v>
      </c>
      <c r="G41" s="12">
        <v>341.75</v>
      </c>
      <c r="H41" s="12">
        <v>796.5</v>
      </c>
      <c r="I41" s="12">
        <v>842.5</v>
      </c>
      <c r="J41" s="12">
        <v>778.25</v>
      </c>
      <c r="K41" s="12">
        <v>871.75</v>
      </c>
      <c r="L41" s="12">
        <v>324.75</v>
      </c>
      <c r="M41" s="12">
        <v>294</v>
      </c>
      <c r="N41" s="1">
        <f>SUM(B41:M41)</f>
        <v>6640.75</v>
      </c>
      <c r="O41" s="9">
        <f>AVERAGE(B41:M41)</f>
        <v>553.3958333333334</v>
      </c>
      <c r="P41" s="154"/>
      <c r="Q41" s="152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"/>
      <c r="AE41" s="1"/>
    </row>
    <row r="42" spans="1:3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"/>
      <c r="O42" s="9"/>
      <c r="P42" s="154"/>
      <c r="Q42" s="158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0"/>
      <c r="AE42" s="161"/>
    </row>
    <row r="43" spans="1:31" ht="12" customHeight="1">
      <c r="A43" s="10" t="s">
        <v>19</v>
      </c>
      <c r="B43" s="12">
        <v>275.5</v>
      </c>
      <c r="C43" s="12">
        <v>431.25</v>
      </c>
      <c r="D43" s="12">
        <v>793</v>
      </c>
      <c r="E43" s="12">
        <v>806</v>
      </c>
      <c r="F43" s="12">
        <v>780</v>
      </c>
      <c r="G43" s="12">
        <v>434</v>
      </c>
      <c r="H43" s="12">
        <v>888.25</v>
      </c>
      <c r="I43" s="12">
        <v>912</v>
      </c>
      <c r="J43" s="12">
        <v>858</v>
      </c>
      <c r="K43" s="12">
        <v>917.5</v>
      </c>
      <c r="L43" s="12">
        <v>399</v>
      </c>
      <c r="M43" s="12">
        <v>432.5</v>
      </c>
      <c r="N43" s="1">
        <f>SUM(B43:M43)</f>
        <v>7927</v>
      </c>
      <c r="O43" s="9">
        <f>AVERAGE(B43:M43)</f>
        <v>660.5833333333334</v>
      </c>
      <c r="P43" s="154"/>
      <c r="Q43" s="152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"/>
      <c r="AE43" s="1"/>
    </row>
    <row r="44" spans="1:3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"/>
      <c r="O44" s="9"/>
      <c r="P44" s="154"/>
      <c r="Q44" s="162"/>
      <c r="R44" s="172"/>
      <c r="S44" s="172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"/>
      <c r="AE44" s="1"/>
    </row>
    <row r="45" spans="1:31" ht="12" customHeight="1">
      <c r="A45" s="10" t="s">
        <v>20</v>
      </c>
      <c r="B45" s="12">
        <v>214.5</v>
      </c>
      <c r="C45" s="12">
        <v>529.5</v>
      </c>
      <c r="D45" s="12">
        <v>1124.5</v>
      </c>
      <c r="E45" s="12">
        <v>1104.5</v>
      </c>
      <c r="F45" s="12">
        <v>1031</v>
      </c>
      <c r="G45" s="12">
        <v>553</v>
      </c>
      <c r="H45" s="12">
        <v>1259.5</v>
      </c>
      <c r="I45" s="12">
        <v>1440</v>
      </c>
      <c r="J45" s="12">
        <v>1258.75</v>
      </c>
      <c r="K45" s="12">
        <v>1332.75</v>
      </c>
      <c r="L45" s="12">
        <v>476.75</v>
      </c>
      <c r="M45" s="12">
        <v>679.5</v>
      </c>
      <c r="N45" s="1">
        <f>SUM(B45:M45)</f>
        <v>11004.25</v>
      </c>
      <c r="O45" s="9">
        <f>AVERAGE(B45:M45)</f>
        <v>917.0208333333334</v>
      </c>
      <c r="P45" s="154"/>
      <c r="Q45" s="152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"/>
      <c r="AE45" s="1"/>
    </row>
    <row r="46" spans="1:31" ht="12" customHeight="1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  <c r="O46" s="9"/>
      <c r="P46" s="154"/>
      <c r="Q46" s="162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"/>
      <c r="AE46" s="1"/>
    </row>
    <row r="47" spans="1:31" ht="12" customHeight="1">
      <c r="A47" s="10" t="s">
        <v>21</v>
      </c>
      <c r="B47" s="12">
        <v>260.55</v>
      </c>
      <c r="C47" s="12">
        <v>714</v>
      </c>
      <c r="D47" s="12">
        <v>1622.5</v>
      </c>
      <c r="E47" s="12">
        <v>1652</v>
      </c>
      <c r="F47" s="12">
        <v>1407</v>
      </c>
      <c r="G47" s="12">
        <v>715.5</v>
      </c>
      <c r="H47" s="12">
        <v>1395</v>
      </c>
      <c r="I47" s="12">
        <v>1722.5</v>
      </c>
      <c r="J47" s="12">
        <v>1213.25</v>
      </c>
      <c r="K47" s="12">
        <v>1521.25</v>
      </c>
      <c r="L47" s="12">
        <v>435.75</v>
      </c>
      <c r="M47" s="12">
        <v>630</v>
      </c>
      <c r="N47" s="1">
        <f>SUM(B47:M47)</f>
        <v>13289.3</v>
      </c>
      <c r="O47" s="9">
        <f>AVERAGE(B47:M47)</f>
        <v>1107.4416666666666</v>
      </c>
      <c r="P47" s="154"/>
      <c r="Q47" s="152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"/>
      <c r="AE47" s="1"/>
    </row>
    <row r="48" spans="1:31" ht="12" customHeight="1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"/>
      <c r="O48" s="9"/>
      <c r="P48" s="154"/>
      <c r="Q48" s="162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"/>
      <c r="AE48" s="1"/>
    </row>
    <row r="49" spans="1:31" ht="12" customHeight="1">
      <c r="A49" s="10" t="s">
        <v>22</v>
      </c>
      <c r="B49" s="12">
        <v>720.5</v>
      </c>
      <c r="C49" s="12">
        <v>764</v>
      </c>
      <c r="D49" s="12">
        <v>1787.25</v>
      </c>
      <c r="E49" s="12">
        <v>2121.9</v>
      </c>
      <c r="F49" s="12">
        <v>1579.5</v>
      </c>
      <c r="G49" s="12">
        <v>936</v>
      </c>
      <c r="H49" s="12">
        <v>1484</v>
      </c>
      <c r="I49" s="12">
        <v>1752.75</v>
      </c>
      <c r="J49" s="12">
        <v>1383</v>
      </c>
      <c r="K49" s="12">
        <v>1813.5</v>
      </c>
      <c r="L49" s="12">
        <v>704.5</v>
      </c>
      <c r="M49" s="12">
        <v>2056</v>
      </c>
      <c r="N49" s="1">
        <f>SUM(B49:M49)</f>
        <v>17102.9</v>
      </c>
      <c r="O49" s="9">
        <f>AVERAGE(B49:M49)</f>
        <v>1425.2416666666668</v>
      </c>
      <c r="P49" s="154"/>
      <c r="Q49" s="152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"/>
      <c r="AE49" s="1"/>
    </row>
    <row r="50" spans="1:31" ht="12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"/>
      <c r="O50" s="9"/>
      <c r="P50" s="154"/>
      <c r="Q50" s="162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"/>
      <c r="AE50" s="1"/>
    </row>
    <row r="51" spans="1:31" ht="12" customHeight="1">
      <c r="A51" s="10" t="s">
        <v>23</v>
      </c>
      <c r="B51" s="12">
        <v>811.25</v>
      </c>
      <c r="C51" s="12">
        <v>700.5</v>
      </c>
      <c r="D51" s="12">
        <v>1773</v>
      </c>
      <c r="E51" s="12">
        <v>1858.5</v>
      </c>
      <c r="F51" s="12">
        <v>1456.75</v>
      </c>
      <c r="G51" s="12">
        <v>921.75</v>
      </c>
      <c r="H51" s="12">
        <v>1509.25</v>
      </c>
      <c r="I51" s="12">
        <v>1750.75</v>
      </c>
      <c r="J51" s="12">
        <v>1438.75</v>
      </c>
      <c r="K51" s="12">
        <v>1873.2</v>
      </c>
      <c r="L51" s="12">
        <v>682.5</v>
      </c>
      <c r="M51" s="12">
        <v>1882</v>
      </c>
      <c r="N51" s="1">
        <f>SUM(B51:M51)</f>
        <v>16658.2</v>
      </c>
      <c r="O51" s="9">
        <f>AVERAGE(B51:M51)</f>
        <v>1388.1833333333334</v>
      </c>
      <c r="P51" s="154"/>
      <c r="Q51" s="152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"/>
      <c r="AE51" s="1"/>
    </row>
    <row r="52" spans="1:31" ht="12" customHeight="1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"/>
      <c r="O52" s="9"/>
      <c r="P52" s="154"/>
      <c r="Q52" s="162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"/>
      <c r="AE52" s="1"/>
    </row>
    <row r="53" spans="1:31" ht="12" customHeight="1">
      <c r="A53" s="10" t="s">
        <v>24</v>
      </c>
      <c r="B53" s="12">
        <v>982</v>
      </c>
      <c r="C53" s="12">
        <v>942</v>
      </c>
      <c r="D53" s="12">
        <v>1798</v>
      </c>
      <c r="E53" s="12">
        <v>1740</v>
      </c>
      <c r="F53" s="12">
        <v>1473.3</v>
      </c>
      <c r="G53" s="12">
        <v>797</v>
      </c>
      <c r="H53" s="12">
        <v>1734</v>
      </c>
      <c r="I53" s="12">
        <v>1914</v>
      </c>
      <c r="J53" s="12">
        <v>1760</v>
      </c>
      <c r="K53" s="12">
        <v>1975</v>
      </c>
      <c r="L53" s="12">
        <v>793.8</v>
      </c>
      <c r="M53" s="12">
        <v>1227</v>
      </c>
      <c r="N53" s="1">
        <f>SUM(B53:M53)</f>
        <v>17136.1</v>
      </c>
      <c r="O53" s="9">
        <f>AVERAGE(B53:M53)</f>
        <v>1428.0083333333332</v>
      </c>
      <c r="P53" s="154"/>
      <c r="Q53" s="152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"/>
      <c r="AE53" s="1"/>
    </row>
    <row r="54" spans="1:31" ht="12" customHeight="1">
      <c r="A54" s="10"/>
      <c r="B54" s="12"/>
      <c r="C54" s="12"/>
      <c r="D54" s="14"/>
      <c r="E54" s="12"/>
      <c r="F54" s="12"/>
      <c r="G54" s="12"/>
      <c r="H54" s="12"/>
      <c r="I54" s="12"/>
      <c r="J54" s="12"/>
      <c r="K54" s="12"/>
      <c r="L54" s="14"/>
      <c r="M54" s="12"/>
      <c r="N54" s="1"/>
      <c r="O54" s="9"/>
      <c r="P54" s="154"/>
      <c r="Q54" s="162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"/>
      <c r="AE54" s="1"/>
    </row>
    <row r="55" spans="1:31" ht="12" customHeight="1">
      <c r="A55" s="10" t="s">
        <v>25</v>
      </c>
      <c r="B55" s="16">
        <v>688</v>
      </c>
      <c r="C55" s="16">
        <v>1019</v>
      </c>
      <c r="D55" s="16">
        <v>1891</v>
      </c>
      <c r="E55" s="16">
        <v>1689</v>
      </c>
      <c r="F55" s="16">
        <v>1772</v>
      </c>
      <c r="G55" s="16">
        <v>807</v>
      </c>
      <c r="H55" s="16">
        <v>1560</v>
      </c>
      <c r="I55" s="16">
        <v>1911</v>
      </c>
      <c r="J55" s="16">
        <v>1645</v>
      </c>
      <c r="K55" s="16">
        <v>1753</v>
      </c>
      <c r="L55" s="16">
        <v>660</v>
      </c>
      <c r="M55" s="16">
        <v>921</v>
      </c>
      <c r="N55" s="1">
        <f>SUM(B55:M55)</f>
        <v>16316</v>
      </c>
      <c r="O55" s="9">
        <f>AVERAGE(B55:M55)</f>
        <v>1359.6666666666667</v>
      </c>
      <c r="P55" s="154"/>
      <c r="Q55" s="15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"/>
      <c r="AE55" s="1"/>
    </row>
    <row r="56" spans="1:3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"/>
      <c r="O56" s="9"/>
      <c r="P56" s="154"/>
      <c r="Q56" s="162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"/>
      <c r="AE56" s="1"/>
    </row>
    <row r="57" spans="1:31" ht="12" customHeight="1">
      <c r="A57" s="10" t="s">
        <v>26</v>
      </c>
      <c r="B57" s="16">
        <v>478</v>
      </c>
      <c r="C57" s="16">
        <v>1040</v>
      </c>
      <c r="D57" s="16">
        <v>1972</v>
      </c>
      <c r="E57" s="16">
        <v>1687</v>
      </c>
      <c r="F57" s="16">
        <v>1597</v>
      </c>
      <c r="G57" s="16">
        <v>687</v>
      </c>
      <c r="H57" s="16">
        <v>1952</v>
      </c>
      <c r="I57" s="16">
        <v>1859</v>
      </c>
      <c r="J57" s="16">
        <v>1613</v>
      </c>
      <c r="K57" s="16">
        <v>1846</v>
      </c>
      <c r="L57" s="16">
        <v>831</v>
      </c>
      <c r="M57" s="16">
        <v>954</v>
      </c>
      <c r="N57" s="1">
        <f>SUM(B57:M57)</f>
        <v>16516</v>
      </c>
      <c r="O57" s="9">
        <f>AVERAGE(B57:M57)</f>
        <v>1376.3333333333333</v>
      </c>
      <c r="P57" s="154"/>
      <c r="Q57" s="152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"/>
      <c r="AE57" s="1"/>
    </row>
    <row r="58" spans="1:31" ht="12" customHeight="1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"/>
      <c r="O58" s="9"/>
      <c r="P58" s="154"/>
      <c r="Q58" s="162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"/>
      <c r="AE58" s="1"/>
    </row>
    <row r="59" spans="1:31" ht="12" customHeight="1">
      <c r="A59" s="10" t="s">
        <v>27</v>
      </c>
      <c r="B59" s="16">
        <v>678</v>
      </c>
      <c r="C59" s="16">
        <v>761</v>
      </c>
      <c r="D59" s="16">
        <v>1640</v>
      </c>
      <c r="E59" s="16">
        <v>1798</v>
      </c>
      <c r="F59" s="16">
        <v>1544</v>
      </c>
      <c r="G59" s="16">
        <v>1545</v>
      </c>
      <c r="H59" s="16">
        <v>1504</v>
      </c>
      <c r="I59" s="16">
        <v>1745</v>
      </c>
      <c r="J59" s="16">
        <v>1295</v>
      </c>
      <c r="K59" s="16">
        <v>1903</v>
      </c>
      <c r="L59" s="16">
        <v>790</v>
      </c>
      <c r="M59" s="16">
        <v>1109</v>
      </c>
      <c r="N59" s="15">
        <f>SUM(B59:M59)</f>
        <v>16312</v>
      </c>
      <c r="O59" s="9">
        <f>AVERAGE(B59:M59)</f>
        <v>1359.3333333333333</v>
      </c>
      <c r="P59" s="154"/>
      <c r="Q59" s="240">
        <f>+B59+C59+D59+E59</f>
        <v>4877</v>
      </c>
      <c r="R59" s="164"/>
      <c r="S59" s="164"/>
      <c r="T59" s="165"/>
      <c r="U59" s="164"/>
      <c r="V59" s="164"/>
      <c r="W59" s="164"/>
      <c r="X59" s="164"/>
      <c r="Y59" s="164"/>
      <c r="Z59" s="164"/>
      <c r="AA59" s="164"/>
      <c r="AB59" s="165"/>
      <c r="AC59" s="164"/>
      <c r="AD59" s="1"/>
      <c r="AE59" s="1"/>
    </row>
    <row r="60" spans="1:31" ht="12" customHeight="1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9"/>
      <c r="P60" s="154"/>
      <c r="Q60" s="162"/>
      <c r="R60" s="164"/>
      <c r="S60" s="164"/>
      <c r="T60" s="165"/>
      <c r="U60" s="164"/>
      <c r="V60" s="164"/>
      <c r="W60" s="164"/>
      <c r="X60" s="164"/>
      <c r="Y60" s="164"/>
      <c r="Z60" s="164"/>
      <c r="AA60" s="164"/>
      <c r="AB60" s="165"/>
      <c r="AC60" s="164"/>
      <c r="AD60" s="1"/>
      <c r="AE60" s="1"/>
    </row>
    <row r="61" spans="1:31" ht="12" customHeight="1">
      <c r="A61" s="10" t="s">
        <v>198</v>
      </c>
      <c r="B61" s="16">
        <v>679</v>
      </c>
      <c r="C61" s="16">
        <v>781</v>
      </c>
      <c r="D61" s="16">
        <v>1724</v>
      </c>
      <c r="E61" s="16">
        <v>1760</v>
      </c>
      <c r="F61" s="16"/>
      <c r="G61" s="16"/>
      <c r="H61" s="16"/>
      <c r="I61" s="16"/>
      <c r="J61" s="16"/>
      <c r="K61" s="16"/>
      <c r="L61" s="16"/>
      <c r="M61" s="16"/>
      <c r="N61" s="15">
        <f>SUM(B61:M61)</f>
        <v>4944</v>
      </c>
      <c r="O61" s="9">
        <f>AVERAGE(B61:M61)</f>
        <v>1236</v>
      </c>
      <c r="P61" s="154"/>
      <c r="Q61" s="240">
        <f>+B61+C61+D61+E61</f>
        <v>4944</v>
      </c>
      <c r="R61" s="164"/>
      <c r="S61" s="164"/>
      <c r="T61" s="165"/>
      <c r="U61" s="164"/>
      <c r="V61" s="164"/>
      <c r="W61" s="164"/>
      <c r="X61" s="164"/>
      <c r="Y61" s="164"/>
      <c r="Z61" s="164"/>
      <c r="AA61" s="164"/>
      <c r="AB61" s="165"/>
      <c r="AC61" s="164"/>
      <c r="AD61" s="1"/>
      <c r="AE61" s="1"/>
    </row>
    <row r="62" spans="1:31" ht="12" customHeight="1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9"/>
      <c r="P62" s="154"/>
      <c r="Q62" s="162"/>
      <c r="R62" s="164"/>
      <c r="S62" s="164"/>
      <c r="T62" s="165"/>
      <c r="U62" s="164"/>
      <c r="V62" s="164"/>
      <c r="W62" s="164"/>
      <c r="X62" s="164"/>
      <c r="Y62" s="164"/>
      <c r="Z62" s="164"/>
      <c r="AA62" s="164"/>
      <c r="AB62" s="165"/>
      <c r="AC62" s="164"/>
      <c r="AD62" s="1"/>
      <c r="AE62" s="1"/>
    </row>
    <row r="63" spans="1:31" ht="12" customHeight="1">
      <c r="A63" s="10" t="s">
        <v>199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98">
        <f>SUM(B63:M63)</f>
        <v>0</v>
      </c>
      <c r="O63" s="199" t="e">
        <f>AVERAGE(B63:M63)</f>
        <v>#DIV/0!</v>
      </c>
      <c r="P63" s="154"/>
      <c r="Q63" s="241">
        <f>(Q61/Q59)-1</f>
        <v>0.013737953660036828</v>
      </c>
      <c r="R63" s="164"/>
      <c r="S63" s="164"/>
      <c r="T63" s="165"/>
      <c r="U63" s="164"/>
      <c r="V63" s="164"/>
      <c r="W63" s="164"/>
      <c r="X63" s="164"/>
      <c r="Y63" s="164"/>
      <c r="Z63" s="164"/>
      <c r="AA63" s="164"/>
      <c r="AB63" s="165"/>
      <c r="AC63" s="164"/>
      <c r="AD63" s="1"/>
      <c r="AE63" s="1"/>
    </row>
    <row r="64" spans="1:31" ht="12" customHeight="1" thickBot="1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4"/>
      <c r="P64" s="154"/>
      <c r="Q64" s="162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"/>
      <c r="AE64" s="1"/>
    </row>
    <row r="65" spans="1:31" ht="12.75" customHeight="1">
      <c r="A65" s="1"/>
      <c r="B65" s="1"/>
      <c r="C65" s="25"/>
      <c r="D65" s="1"/>
      <c r="E65" s="25"/>
      <c r="F65" s="1"/>
      <c r="G65" s="25"/>
      <c r="H65" s="1"/>
      <c r="I65" s="25"/>
      <c r="J65" s="1"/>
      <c r="K65" s="25"/>
      <c r="L65" s="1"/>
      <c r="M65" s="25"/>
      <c r="N65" s="1"/>
      <c r="O65" s="1"/>
      <c r="P65" s="152"/>
      <c r="Q65" s="162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"/>
      <c r="AE65" s="1"/>
    </row>
    <row r="66" spans="16:31" ht="12.75">
      <c r="P66" s="153"/>
      <c r="Q66" s="162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"/>
      <c r="AE66" s="1"/>
    </row>
    <row r="67" spans="16:31" ht="12.75">
      <c r="P67" s="153"/>
      <c r="Q67" s="162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"/>
      <c r="AE67" s="1"/>
    </row>
    <row r="68" spans="16:31" ht="12.75">
      <c r="P68" s="153"/>
      <c r="Q68" s="162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"/>
      <c r="AE68" s="1"/>
    </row>
    <row r="69" spans="16:31" ht="12.75">
      <c r="P69" s="153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"/>
      <c r="AE69" s="27"/>
    </row>
    <row r="70" spans="16:31" ht="12.75">
      <c r="P70" s="153"/>
      <c r="Q70" s="152"/>
      <c r="R70" s="152"/>
      <c r="S70" s="173"/>
      <c r="T70" s="152"/>
      <c r="U70" s="173"/>
      <c r="V70" s="152"/>
      <c r="W70" s="173"/>
      <c r="X70" s="152"/>
      <c r="Y70" s="173"/>
      <c r="Z70" s="152"/>
      <c r="AA70" s="173"/>
      <c r="AB70" s="152"/>
      <c r="AC70" s="173"/>
      <c r="AD70" s="1"/>
      <c r="AE70" s="1"/>
    </row>
    <row r="71" spans="16:29" ht="12.75"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</row>
  </sheetData>
  <mergeCells count="1">
    <mergeCell ref="A35:O35"/>
  </mergeCells>
  <printOptions/>
  <pageMargins left="0.5" right="0.5" top="0.25" bottom="0.25" header="0.25" footer="0.25"/>
  <pageSetup fitToHeight="1" fitToWidth="1" horizontalDpi="600" verticalDpi="600" orientation="portrait" r:id="rId1"/>
  <headerFooter alignWithMargins="0">
    <oddFooter>&amp;LSubmitted By:  Nan Rowe, 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3.7109375" style="46" customWidth="1"/>
  </cols>
  <sheetData>
    <row r="1" spans="1:4" ht="28.5" customHeight="1">
      <c r="A1" s="271" t="s">
        <v>205</v>
      </c>
      <c r="B1" s="272"/>
      <c r="C1" s="272"/>
      <c r="D1" s="273"/>
    </row>
    <row r="2" spans="1:4" ht="13.5" thickBot="1">
      <c r="A2" s="98"/>
      <c r="B2" s="93"/>
      <c r="C2" s="93"/>
      <c r="D2" s="94"/>
    </row>
    <row r="3" spans="1:4" ht="19.5" customHeight="1" thickBot="1">
      <c r="A3" s="99" t="s">
        <v>112</v>
      </c>
      <c r="B3" s="100" t="s">
        <v>113</v>
      </c>
      <c r="C3" s="100" t="s">
        <v>117</v>
      </c>
      <c r="D3" s="101" t="s">
        <v>118</v>
      </c>
    </row>
    <row r="4" spans="1:4" ht="19.5" customHeight="1">
      <c r="A4" s="102" t="s">
        <v>89</v>
      </c>
      <c r="B4" s="103">
        <v>29</v>
      </c>
      <c r="C4" s="103">
        <v>63</v>
      </c>
      <c r="D4" s="104">
        <v>11</v>
      </c>
    </row>
    <row r="5" spans="1:4" ht="19.5" customHeight="1">
      <c r="A5" s="105" t="s">
        <v>90</v>
      </c>
      <c r="B5" s="106">
        <v>30</v>
      </c>
      <c r="C5" s="95">
        <v>44</v>
      </c>
      <c r="D5" s="96">
        <v>11</v>
      </c>
    </row>
    <row r="6" spans="1:4" ht="19.5" customHeight="1">
      <c r="A6" s="105" t="s">
        <v>119</v>
      </c>
      <c r="B6" s="106">
        <v>39</v>
      </c>
      <c r="C6" s="95">
        <v>127</v>
      </c>
      <c r="D6" s="96">
        <v>20</v>
      </c>
    </row>
    <row r="7" spans="1:4" ht="19.5" customHeight="1">
      <c r="A7" s="105" t="s">
        <v>92</v>
      </c>
      <c r="B7" s="106">
        <v>52.5</v>
      </c>
      <c r="C7" s="95">
        <v>179</v>
      </c>
      <c r="D7" s="96">
        <v>19</v>
      </c>
    </row>
    <row r="8" spans="1:4" ht="19.5" customHeight="1">
      <c r="A8" s="105" t="s">
        <v>93</v>
      </c>
      <c r="B8" s="106"/>
      <c r="C8" s="95"/>
      <c r="D8" s="96"/>
    </row>
    <row r="9" spans="1:4" ht="19.5" customHeight="1">
      <c r="A9" s="105" t="s">
        <v>94</v>
      </c>
      <c r="B9" s="106"/>
      <c r="C9" s="95"/>
      <c r="D9" s="96"/>
    </row>
    <row r="10" spans="1:4" ht="19.5" customHeight="1">
      <c r="A10" s="105" t="s">
        <v>95</v>
      </c>
      <c r="B10" s="106"/>
      <c r="C10" s="95"/>
      <c r="D10" s="96"/>
    </row>
    <row r="11" spans="1:4" ht="19.5" customHeight="1">
      <c r="A11" s="105" t="s">
        <v>96</v>
      </c>
      <c r="B11" s="106"/>
      <c r="C11" s="95"/>
      <c r="D11" s="96"/>
    </row>
    <row r="12" spans="1:4" ht="19.5" customHeight="1">
      <c r="A12" s="105" t="s">
        <v>97</v>
      </c>
      <c r="B12" s="106"/>
      <c r="C12" s="95"/>
      <c r="D12" s="96"/>
    </row>
    <row r="13" spans="1:4" ht="19.5" customHeight="1">
      <c r="A13" s="105" t="s">
        <v>120</v>
      </c>
      <c r="B13" s="106"/>
      <c r="C13" s="95"/>
      <c r="D13" s="96"/>
    </row>
    <row r="14" spans="1:4" ht="19.5" customHeight="1">
      <c r="A14" s="105" t="s">
        <v>99</v>
      </c>
      <c r="B14" s="106"/>
      <c r="C14" s="95"/>
      <c r="D14" s="96"/>
    </row>
    <row r="15" spans="1:4" ht="19.5" customHeight="1">
      <c r="A15" s="105" t="s">
        <v>121</v>
      </c>
      <c r="B15" s="106"/>
      <c r="C15" s="95"/>
      <c r="D15" s="96"/>
    </row>
    <row r="16" spans="1:4" ht="19.5" customHeight="1" thickBot="1">
      <c r="A16" s="107"/>
      <c r="B16" s="108"/>
      <c r="C16" s="109"/>
      <c r="D16" s="110"/>
    </row>
    <row r="17" spans="1:4" ht="19.5" customHeight="1" thickBot="1">
      <c r="A17" s="99" t="s">
        <v>116</v>
      </c>
      <c r="B17" s="111">
        <f>SUM(B4:B15)</f>
        <v>150.5</v>
      </c>
      <c r="C17" s="111">
        <f>SUM(C4:C15)</f>
        <v>413</v>
      </c>
      <c r="D17" s="112">
        <f>SUM(D4:D15)</f>
        <v>61</v>
      </c>
    </row>
    <row r="18" spans="1:4" ht="19.5" customHeight="1">
      <c r="A18" s="102" t="s">
        <v>122</v>
      </c>
      <c r="B18" s="113">
        <f>IF(B4=0," ",AVERAGE(B4:B15))</f>
        <v>37.625</v>
      </c>
      <c r="C18" s="113">
        <f>IF(C4=0," ",AVERAGE(C4:C15))</f>
        <v>103.25</v>
      </c>
      <c r="D18" s="114">
        <f>IF(D4=0," ",AVERAGE(D4:D15))</f>
        <v>15.25</v>
      </c>
    </row>
    <row r="19" spans="1:4" ht="19.5" customHeight="1">
      <c r="A19" s="105" t="s">
        <v>123</v>
      </c>
      <c r="B19" s="115">
        <v>733</v>
      </c>
      <c r="C19" s="115">
        <v>1662</v>
      </c>
      <c r="D19" s="116">
        <v>296</v>
      </c>
    </row>
    <row r="20" spans="1:4" ht="19.5" customHeight="1" thickBot="1">
      <c r="A20" s="117" t="s">
        <v>124</v>
      </c>
      <c r="B20" s="195">
        <f>B17-B19</f>
        <v>-582.5</v>
      </c>
      <c r="C20" s="195">
        <f>C17-C19</f>
        <v>-1249</v>
      </c>
      <c r="D20" s="196">
        <f>D17-D19</f>
        <v>-235</v>
      </c>
    </row>
    <row r="21" ht="19.5" customHeight="1">
      <c r="A21" s="73"/>
    </row>
    <row r="22" ht="19.5" customHeight="1">
      <c r="A22" s="73" t="s">
        <v>219</v>
      </c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15" max="15" width="0" style="0" hidden="1" customWidth="1"/>
  </cols>
  <sheetData>
    <row r="1" spans="1:14" ht="18">
      <c r="A1" s="46" t="s">
        <v>223</v>
      </c>
      <c r="B1" s="46"/>
      <c r="C1" s="46"/>
      <c r="D1" s="46"/>
      <c r="E1" s="46"/>
      <c r="F1" s="247" t="s">
        <v>224</v>
      </c>
      <c r="G1" s="77"/>
      <c r="H1" s="46"/>
      <c r="I1" s="46"/>
      <c r="J1" s="46"/>
      <c r="K1" s="46"/>
      <c r="L1" s="46"/>
      <c r="M1" s="46"/>
      <c r="N1" t="s">
        <v>225</v>
      </c>
    </row>
    <row r="4" spans="1:14" ht="15.75">
      <c r="A4" s="2" t="s">
        <v>226</v>
      </c>
      <c r="B4" s="2" t="s">
        <v>89</v>
      </c>
      <c r="C4" s="2" t="s">
        <v>90</v>
      </c>
      <c r="D4" s="2" t="s">
        <v>119</v>
      </c>
      <c r="E4" s="2" t="s">
        <v>92</v>
      </c>
      <c r="F4" s="2" t="s">
        <v>93</v>
      </c>
      <c r="G4" s="2" t="s">
        <v>94</v>
      </c>
      <c r="H4" s="2" t="s">
        <v>95</v>
      </c>
      <c r="I4" s="2" t="s">
        <v>96</v>
      </c>
      <c r="J4" s="2" t="s">
        <v>97</v>
      </c>
      <c r="K4" s="2" t="s">
        <v>120</v>
      </c>
      <c r="L4" s="2" t="s">
        <v>99</v>
      </c>
      <c r="M4" s="2" t="s">
        <v>100</v>
      </c>
      <c r="N4" s="2" t="s">
        <v>116</v>
      </c>
    </row>
    <row r="5" ht="12.75">
      <c r="A5" s="50" t="s">
        <v>227</v>
      </c>
    </row>
    <row r="6" spans="1:14" ht="12.75">
      <c r="A6" t="s">
        <v>153</v>
      </c>
      <c r="B6">
        <v>2</v>
      </c>
      <c r="C6">
        <v>120</v>
      </c>
      <c r="D6">
        <v>115</v>
      </c>
      <c r="E6">
        <v>10</v>
      </c>
      <c r="F6" t="s">
        <v>223</v>
      </c>
      <c r="G6" t="s">
        <v>223</v>
      </c>
      <c r="H6" t="s">
        <v>223</v>
      </c>
      <c r="I6" t="s">
        <v>223</v>
      </c>
      <c r="J6" t="s">
        <v>223</v>
      </c>
      <c r="K6" t="s">
        <v>223</v>
      </c>
      <c r="L6" t="s">
        <v>223</v>
      </c>
      <c r="M6" t="s">
        <v>223</v>
      </c>
      <c r="N6">
        <v>247</v>
      </c>
    </row>
    <row r="7" spans="1:14" ht="12.75">
      <c r="A7" t="s">
        <v>228</v>
      </c>
      <c r="B7">
        <v>0</v>
      </c>
      <c r="C7">
        <v>15</v>
      </c>
      <c r="D7">
        <v>20</v>
      </c>
      <c r="E7">
        <v>8</v>
      </c>
      <c r="F7" t="s">
        <v>223</v>
      </c>
      <c r="G7" t="s">
        <v>223</v>
      </c>
      <c r="H7" t="s">
        <v>223</v>
      </c>
      <c r="I7" t="s">
        <v>223</v>
      </c>
      <c r="J7" t="s">
        <v>223</v>
      </c>
      <c r="K7" t="s">
        <v>223</v>
      </c>
      <c r="L7" t="s">
        <v>223</v>
      </c>
      <c r="M7" t="s">
        <v>223</v>
      </c>
      <c r="N7">
        <v>43</v>
      </c>
    </row>
    <row r="8" spans="1:14" ht="12.75">
      <c r="A8" t="s">
        <v>229</v>
      </c>
      <c r="B8">
        <v>1</v>
      </c>
      <c r="C8">
        <v>43</v>
      </c>
      <c r="D8">
        <v>34</v>
      </c>
      <c r="E8">
        <v>6</v>
      </c>
      <c r="F8" t="s">
        <v>223</v>
      </c>
      <c r="G8" t="s">
        <v>223</v>
      </c>
      <c r="H8" t="s">
        <v>223</v>
      </c>
      <c r="I8" t="s">
        <v>223</v>
      </c>
      <c r="J8" t="s">
        <v>223</v>
      </c>
      <c r="N8">
        <v>84</v>
      </c>
    </row>
    <row r="9" spans="1:14" ht="12.75">
      <c r="A9" t="s">
        <v>116</v>
      </c>
      <c r="B9">
        <v>3</v>
      </c>
      <c r="C9">
        <v>178</v>
      </c>
      <c r="D9">
        <v>169</v>
      </c>
      <c r="E9">
        <v>24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374</v>
      </c>
    </row>
    <row r="11" ht="12.75">
      <c r="A11" s="50" t="s">
        <v>230</v>
      </c>
    </row>
    <row r="12" spans="1:14" ht="12.75">
      <c r="A12" t="s">
        <v>153</v>
      </c>
      <c r="B12">
        <v>3</v>
      </c>
      <c r="C12">
        <v>3</v>
      </c>
      <c r="D12">
        <v>0</v>
      </c>
      <c r="E12">
        <v>0</v>
      </c>
      <c r="G12" t="s">
        <v>223</v>
      </c>
      <c r="I12" t="s">
        <v>223</v>
      </c>
      <c r="J12" t="s">
        <v>223</v>
      </c>
      <c r="K12" t="s">
        <v>223</v>
      </c>
      <c r="N12">
        <v>6</v>
      </c>
    </row>
    <row r="13" spans="1:14" ht="12.75">
      <c r="A13" t="s">
        <v>228</v>
      </c>
      <c r="B13">
        <v>19</v>
      </c>
      <c r="C13">
        <v>26</v>
      </c>
      <c r="D13">
        <v>19</v>
      </c>
      <c r="E13">
        <v>11</v>
      </c>
      <c r="F13" t="s">
        <v>223</v>
      </c>
      <c r="G13" t="s">
        <v>223</v>
      </c>
      <c r="H13" t="s">
        <v>223</v>
      </c>
      <c r="I13" t="s">
        <v>223</v>
      </c>
      <c r="J13" t="s">
        <v>223</v>
      </c>
      <c r="K13" t="s">
        <v>223</v>
      </c>
      <c r="L13" t="s">
        <v>223</v>
      </c>
      <c r="M13" t="s">
        <v>223</v>
      </c>
      <c r="N13">
        <v>75</v>
      </c>
    </row>
    <row r="14" spans="1:14" ht="12.75">
      <c r="A14" t="s">
        <v>229</v>
      </c>
      <c r="B14">
        <v>4</v>
      </c>
      <c r="C14">
        <v>0</v>
      </c>
      <c r="D14">
        <v>2</v>
      </c>
      <c r="E14">
        <v>3</v>
      </c>
      <c r="F14" t="s">
        <v>223</v>
      </c>
      <c r="G14" t="s">
        <v>223</v>
      </c>
      <c r="J14" t="s">
        <v>223</v>
      </c>
      <c r="N14">
        <v>9</v>
      </c>
    </row>
    <row r="15" spans="1:14" ht="12.75">
      <c r="A15" t="s">
        <v>116</v>
      </c>
      <c r="B15">
        <v>26</v>
      </c>
      <c r="C15">
        <v>29</v>
      </c>
      <c r="D15">
        <v>21</v>
      </c>
      <c r="E15">
        <v>14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90</v>
      </c>
    </row>
    <row r="17" spans="1:10" ht="12.75">
      <c r="A17" s="50" t="s">
        <v>231</v>
      </c>
      <c r="J17" t="s">
        <v>223</v>
      </c>
    </row>
    <row r="18" spans="1:14" ht="12.75">
      <c r="A18" t="s">
        <v>153</v>
      </c>
      <c r="B18">
        <v>2</v>
      </c>
      <c r="C18">
        <v>6</v>
      </c>
      <c r="D18">
        <v>0</v>
      </c>
      <c r="E18">
        <v>6</v>
      </c>
      <c r="F18" t="s">
        <v>223</v>
      </c>
      <c r="G18" t="s">
        <v>223</v>
      </c>
      <c r="H18" t="s">
        <v>223</v>
      </c>
      <c r="I18" t="s">
        <v>223</v>
      </c>
      <c r="J18" t="s">
        <v>223</v>
      </c>
      <c r="K18" t="s">
        <v>223</v>
      </c>
      <c r="L18" t="s">
        <v>223</v>
      </c>
      <c r="M18" t="s">
        <v>223</v>
      </c>
      <c r="N18">
        <v>14</v>
      </c>
    </row>
    <row r="19" spans="1:14" ht="12.75">
      <c r="A19" t="s">
        <v>228</v>
      </c>
      <c r="B19">
        <v>1</v>
      </c>
      <c r="C19">
        <v>2</v>
      </c>
      <c r="D19">
        <v>0</v>
      </c>
      <c r="E19">
        <v>1</v>
      </c>
      <c r="F19" t="s">
        <v>223</v>
      </c>
      <c r="G19" t="s">
        <v>223</v>
      </c>
      <c r="H19" t="s">
        <v>223</v>
      </c>
      <c r="I19" t="s">
        <v>223</v>
      </c>
      <c r="J19" t="s">
        <v>223</v>
      </c>
      <c r="K19" t="s">
        <v>223</v>
      </c>
      <c r="M19" t="s">
        <v>223</v>
      </c>
      <c r="N19">
        <v>4</v>
      </c>
    </row>
    <row r="20" spans="1:14" ht="12.75">
      <c r="A20" t="s">
        <v>229</v>
      </c>
      <c r="B20">
        <v>0</v>
      </c>
      <c r="C20">
        <v>0</v>
      </c>
      <c r="D20">
        <v>0</v>
      </c>
      <c r="E20">
        <v>0</v>
      </c>
      <c r="J20" t="s">
        <v>223</v>
      </c>
      <c r="N20">
        <v>0</v>
      </c>
    </row>
    <row r="21" spans="1:14" ht="12.75">
      <c r="A21" t="s">
        <v>116</v>
      </c>
      <c r="B21">
        <v>3</v>
      </c>
      <c r="C21">
        <v>8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18</v>
      </c>
    </row>
    <row r="23" spans="1:10" ht="12.75">
      <c r="A23" s="50" t="s">
        <v>232</v>
      </c>
      <c r="J23" t="s">
        <v>223</v>
      </c>
    </row>
    <row r="24" spans="1:14" ht="12.75">
      <c r="A24" t="s">
        <v>153</v>
      </c>
      <c r="B24">
        <v>1</v>
      </c>
      <c r="C24">
        <v>4</v>
      </c>
      <c r="D24">
        <v>0</v>
      </c>
      <c r="E24">
        <v>0</v>
      </c>
      <c r="J24" t="s">
        <v>223</v>
      </c>
      <c r="K24" t="s">
        <v>223</v>
      </c>
      <c r="N24">
        <v>5</v>
      </c>
    </row>
    <row r="25" spans="1:14" ht="12.75">
      <c r="A25" t="s">
        <v>228</v>
      </c>
      <c r="B25">
        <v>1</v>
      </c>
      <c r="C25">
        <v>0</v>
      </c>
      <c r="D25">
        <v>0</v>
      </c>
      <c r="E25">
        <v>0</v>
      </c>
      <c r="F25" t="s">
        <v>223</v>
      </c>
      <c r="G25" t="s">
        <v>223</v>
      </c>
      <c r="H25" t="s">
        <v>223</v>
      </c>
      <c r="I25" t="s">
        <v>223</v>
      </c>
      <c r="J25" t="s">
        <v>223</v>
      </c>
      <c r="K25" t="s">
        <v>223</v>
      </c>
      <c r="L25" t="s">
        <v>223</v>
      </c>
      <c r="M25" t="s">
        <v>223</v>
      </c>
      <c r="N25">
        <v>1</v>
      </c>
    </row>
    <row r="26" spans="1:14" ht="12.75">
      <c r="A26" t="s">
        <v>229</v>
      </c>
      <c r="B26">
        <v>7</v>
      </c>
      <c r="C26">
        <v>3</v>
      </c>
      <c r="D26">
        <v>7</v>
      </c>
      <c r="E26">
        <v>5</v>
      </c>
      <c r="F26" t="s">
        <v>223</v>
      </c>
      <c r="G26" t="s">
        <v>223</v>
      </c>
      <c r="H26" t="s">
        <v>223</v>
      </c>
      <c r="I26" t="s">
        <v>223</v>
      </c>
      <c r="J26" t="s">
        <v>223</v>
      </c>
      <c r="K26" t="s">
        <v>223</v>
      </c>
      <c r="L26" t="s">
        <v>223</v>
      </c>
      <c r="M26" t="s">
        <v>223</v>
      </c>
      <c r="N26">
        <v>22</v>
      </c>
    </row>
    <row r="27" spans="1:14" ht="12.75">
      <c r="A27" t="s">
        <v>116</v>
      </c>
      <c r="B27">
        <v>9</v>
      </c>
      <c r="C27">
        <v>7</v>
      </c>
      <c r="D27">
        <v>7</v>
      </c>
      <c r="E27">
        <v>5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28</v>
      </c>
    </row>
    <row r="29" spans="1:14" ht="12.75">
      <c r="A29" s="50" t="s">
        <v>233</v>
      </c>
      <c r="B29">
        <v>8</v>
      </c>
      <c r="C29">
        <v>133</v>
      </c>
      <c r="D29">
        <v>115</v>
      </c>
      <c r="E29">
        <v>16</v>
      </c>
      <c r="F29" t="e">
        <v>#VALUE!</v>
      </c>
      <c r="G29" t="e">
        <v>#VALUE!</v>
      </c>
      <c r="H29" t="e">
        <v>#VALUE!</v>
      </c>
      <c r="I29" t="e">
        <v>#VALUE!</v>
      </c>
      <c r="J29" t="e">
        <v>#VALUE!</v>
      </c>
      <c r="K29" t="e">
        <v>#VALUE!</v>
      </c>
      <c r="L29" t="e">
        <v>#VALUE!</v>
      </c>
      <c r="M29" t="e">
        <v>#VALUE!</v>
      </c>
      <c r="N29">
        <v>272</v>
      </c>
    </row>
    <row r="30" spans="1:14" ht="12.75">
      <c r="A30" s="50" t="s">
        <v>234</v>
      </c>
      <c r="B30">
        <v>21</v>
      </c>
      <c r="C30">
        <v>43</v>
      </c>
      <c r="D30">
        <v>39</v>
      </c>
      <c r="E30">
        <v>20</v>
      </c>
      <c r="F30" t="e">
        <v>#VALUE!</v>
      </c>
      <c r="G30" t="e">
        <v>#VALUE!</v>
      </c>
      <c r="H30" t="e">
        <v>#VALUE!</v>
      </c>
      <c r="I30" t="e">
        <v>#VALUE!</v>
      </c>
      <c r="J30" t="e">
        <v>#VALUE!</v>
      </c>
      <c r="K30" t="e">
        <v>#VALUE!</v>
      </c>
      <c r="L30" t="e">
        <v>#VALUE!</v>
      </c>
      <c r="M30" t="e">
        <v>#VALUE!</v>
      </c>
      <c r="N30">
        <v>123</v>
      </c>
    </row>
    <row r="31" spans="1:14" ht="12.75">
      <c r="A31" s="50" t="s">
        <v>235</v>
      </c>
      <c r="B31">
        <v>12</v>
      </c>
      <c r="C31">
        <v>46</v>
      </c>
      <c r="D31">
        <v>43</v>
      </c>
      <c r="E31">
        <v>14</v>
      </c>
      <c r="F31" t="e">
        <v>#VALUE!</v>
      </c>
      <c r="G31" t="e">
        <v>#VALUE!</v>
      </c>
      <c r="H31" t="e">
        <v>#VALUE!</v>
      </c>
      <c r="I31" t="e">
        <v>#VALUE!</v>
      </c>
      <c r="J31" t="e">
        <v>#VALUE!</v>
      </c>
      <c r="K31" t="e">
        <v>#VALUE!</v>
      </c>
      <c r="L31" t="e">
        <v>#VALUE!</v>
      </c>
      <c r="M31" t="e">
        <v>#VALUE!</v>
      </c>
      <c r="N31">
        <v>115</v>
      </c>
    </row>
    <row r="33" spans="1:15" ht="12.75">
      <c r="A33" s="50" t="s">
        <v>236</v>
      </c>
      <c r="B33" s="50">
        <v>41</v>
      </c>
      <c r="C33" s="50">
        <v>222</v>
      </c>
      <c r="D33" s="50">
        <v>197</v>
      </c>
      <c r="E33" s="50">
        <v>50</v>
      </c>
      <c r="F33" t="e">
        <v>#VALUE!</v>
      </c>
      <c r="G33" t="e">
        <v>#VALUE!</v>
      </c>
      <c r="H33" t="e">
        <v>#VALUE!</v>
      </c>
      <c r="I33" t="e">
        <v>#VALUE!</v>
      </c>
      <c r="J33" t="e">
        <v>#VALUE!</v>
      </c>
      <c r="K33" t="e">
        <v>#VALUE!</v>
      </c>
      <c r="L33" t="e">
        <v>#VALUE!</v>
      </c>
      <c r="M33" t="e">
        <v>#VALUE!</v>
      </c>
      <c r="N33" s="50">
        <v>510</v>
      </c>
      <c r="O33" s="242">
        <f>(+N33/O37)-1</f>
        <v>2.248407643312102</v>
      </c>
    </row>
    <row r="34" spans="1:15" ht="12.75">
      <c r="A34" s="50" t="s">
        <v>237</v>
      </c>
      <c r="B34" s="50">
        <v>375.75</v>
      </c>
      <c r="C34" s="50">
        <v>460</v>
      </c>
      <c r="D34" s="50">
        <v>367</v>
      </c>
      <c r="E34" s="50">
        <v>198.5</v>
      </c>
      <c r="F34" t="s">
        <v>223</v>
      </c>
      <c r="G34" t="s">
        <v>223</v>
      </c>
      <c r="H34" t="s">
        <v>223</v>
      </c>
      <c r="I34" t="s">
        <v>223</v>
      </c>
      <c r="J34" t="s">
        <v>223</v>
      </c>
      <c r="K34" t="s">
        <v>223</v>
      </c>
      <c r="L34" t="s">
        <v>223</v>
      </c>
      <c r="M34" t="s">
        <v>223</v>
      </c>
      <c r="N34" s="50">
        <v>1401.25</v>
      </c>
      <c r="O34" s="242">
        <f>(+N34/O38)-1</f>
        <v>0.3380281690140845</v>
      </c>
    </row>
    <row r="37" spans="1:15" ht="12.75">
      <c r="A37" t="s">
        <v>238</v>
      </c>
      <c r="B37">
        <v>34</v>
      </c>
      <c r="C37">
        <v>38</v>
      </c>
      <c r="D37">
        <v>38</v>
      </c>
      <c r="E37">
        <v>47</v>
      </c>
      <c r="F37">
        <v>51</v>
      </c>
      <c r="G37">
        <v>31</v>
      </c>
      <c r="H37">
        <v>32</v>
      </c>
      <c r="I37">
        <v>45</v>
      </c>
      <c r="J37">
        <v>47</v>
      </c>
      <c r="K37">
        <v>31</v>
      </c>
      <c r="L37">
        <v>46</v>
      </c>
      <c r="M37">
        <v>33</v>
      </c>
      <c r="N37">
        <v>473</v>
      </c>
      <c r="O37">
        <f>+B37+C37+D37+E37</f>
        <v>157</v>
      </c>
    </row>
    <row r="38" spans="1:15" ht="12.75">
      <c r="A38" t="s">
        <v>239</v>
      </c>
      <c r="B38">
        <v>267.75</v>
      </c>
      <c r="C38">
        <v>287.75</v>
      </c>
      <c r="D38">
        <v>214.25</v>
      </c>
      <c r="E38">
        <v>277.5</v>
      </c>
      <c r="F38">
        <v>141.5</v>
      </c>
      <c r="G38">
        <v>126</v>
      </c>
      <c r="H38">
        <v>122.5</v>
      </c>
      <c r="I38">
        <v>159</v>
      </c>
      <c r="J38">
        <v>204</v>
      </c>
      <c r="K38">
        <v>190.5</v>
      </c>
      <c r="L38">
        <v>332</v>
      </c>
      <c r="M38">
        <v>198.75</v>
      </c>
      <c r="N38">
        <v>2521.5</v>
      </c>
      <c r="O38">
        <f>+B38+C38+D38+E38</f>
        <v>1047.25</v>
      </c>
    </row>
  </sheetData>
  <printOptions/>
  <pageMargins left="0.75" right="0.75" top="1" bottom="1" header="0.5" footer="0.5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:N1"/>
    </sheetView>
  </sheetViews>
  <sheetFormatPr defaultColWidth="9.140625" defaultRowHeight="12.75"/>
  <cols>
    <col min="1" max="1" width="18.140625" style="0" customWidth="1"/>
    <col min="2" max="2" width="5.7109375" style="0" customWidth="1"/>
    <col min="3" max="3" width="6.57421875" style="0" customWidth="1"/>
    <col min="4" max="4" width="6.00390625" style="0" customWidth="1"/>
    <col min="5" max="13" width="5.7109375" style="0" customWidth="1"/>
    <col min="14" max="14" width="7.28125" style="0" customWidth="1"/>
    <col min="16" max="27" width="6.7109375" style="0" customWidth="1"/>
  </cols>
  <sheetData>
    <row r="1" spans="1:14" ht="19.5" customHeight="1" thickBot="1">
      <c r="A1" s="250" t="s">
        <v>200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</row>
    <row r="2" spans="1:14" ht="3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/>
      <c r="N2" s="26"/>
    </row>
    <row r="3" spans="1:14" ht="13.5" thickBot="1">
      <c r="A3" s="81" t="s">
        <v>28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2" t="s">
        <v>11</v>
      </c>
      <c r="M3" s="82" t="s">
        <v>12</v>
      </c>
      <c r="N3" s="82" t="s">
        <v>13</v>
      </c>
    </row>
    <row r="4" spans="1:27" ht="3" customHeight="1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14" ht="12.75">
      <c r="A5" s="32" t="s">
        <v>29</v>
      </c>
      <c r="B5" s="30">
        <v>74</v>
      </c>
      <c r="C5" s="30">
        <v>68.5</v>
      </c>
      <c r="D5" s="212">
        <v>173</v>
      </c>
      <c r="E5" s="212">
        <v>184.5</v>
      </c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34" t="s">
        <v>30</v>
      </c>
      <c r="B6" s="30">
        <v>0</v>
      </c>
      <c r="C6" s="30">
        <v>0</v>
      </c>
      <c r="D6" s="212">
        <v>0</v>
      </c>
      <c r="E6" s="212">
        <v>0</v>
      </c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34"/>
      <c r="B7" s="30"/>
      <c r="C7" s="30"/>
      <c r="D7" s="212"/>
      <c r="E7" s="212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2" t="s">
        <v>31</v>
      </c>
      <c r="B8" s="30">
        <v>0</v>
      </c>
      <c r="C8" s="30">
        <v>0</v>
      </c>
      <c r="D8" s="212">
        <v>0</v>
      </c>
      <c r="E8" s="212">
        <v>0</v>
      </c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32" t="s">
        <v>32</v>
      </c>
      <c r="B9" s="30">
        <v>0</v>
      </c>
      <c r="C9" s="30">
        <v>0</v>
      </c>
      <c r="D9" s="212">
        <v>0</v>
      </c>
      <c r="E9" s="212">
        <v>0</v>
      </c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32"/>
      <c r="B10" s="30"/>
      <c r="C10" s="30"/>
      <c r="D10" s="212"/>
      <c r="E10" s="212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2.75">
      <c r="A11" s="32" t="s">
        <v>33</v>
      </c>
      <c r="B11" s="30">
        <v>0</v>
      </c>
      <c r="C11" s="30">
        <v>0</v>
      </c>
      <c r="D11" s="212">
        <v>0</v>
      </c>
      <c r="E11" s="212">
        <v>6.5</v>
      </c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32" t="s">
        <v>34</v>
      </c>
      <c r="B12" s="30">
        <v>3.5</v>
      </c>
      <c r="C12" s="30">
        <v>8</v>
      </c>
      <c r="D12" s="212">
        <v>0</v>
      </c>
      <c r="E12" s="212">
        <v>4</v>
      </c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 s="32"/>
      <c r="B13" s="30"/>
      <c r="C13" s="30"/>
      <c r="D13" s="212"/>
      <c r="E13" s="212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 s="32" t="s">
        <v>35</v>
      </c>
      <c r="B14" s="30">
        <v>100</v>
      </c>
      <c r="C14" s="30">
        <v>35</v>
      </c>
      <c r="D14" s="212">
        <v>100</v>
      </c>
      <c r="E14" s="212">
        <v>108</v>
      </c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32" t="s">
        <v>36</v>
      </c>
      <c r="B15" s="30">
        <v>4</v>
      </c>
      <c r="C15" s="30">
        <v>0</v>
      </c>
      <c r="D15" s="212">
        <v>0</v>
      </c>
      <c r="E15" s="212">
        <v>0</v>
      </c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32"/>
      <c r="B16" s="30"/>
      <c r="C16" s="30"/>
      <c r="D16" s="212"/>
      <c r="E16" s="212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2.75">
      <c r="A17" s="32" t="s">
        <v>37</v>
      </c>
      <c r="B17" s="30">
        <v>46.5</v>
      </c>
      <c r="C17" s="30">
        <v>26</v>
      </c>
      <c r="D17" s="212">
        <v>143</v>
      </c>
      <c r="E17" s="212">
        <v>154</v>
      </c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32" t="s">
        <v>38</v>
      </c>
      <c r="B18" s="30">
        <v>2</v>
      </c>
      <c r="C18" s="30">
        <v>0</v>
      </c>
      <c r="D18" s="212">
        <v>0</v>
      </c>
      <c r="E18" s="212">
        <v>0</v>
      </c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2.75">
      <c r="A19" s="32"/>
      <c r="B19" s="30"/>
      <c r="C19" s="30"/>
      <c r="D19" s="212"/>
      <c r="E19" s="212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2.75">
      <c r="A20" s="32" t="s">
        <v>39</v>
      </c>
      <c r="B20" s="30">
        <v>0</v>
      </c>
      <c r="C20" s="30">
        <v>0</v>
      </c>
      <c r="D20" s="212">
        <v>0</v>
      </c>
      <c r="E20" s="212">
        <v>0</v>
      </c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2.75">
      <c r="A21" s="32" t="s">
        <v>40</v>
      </c>
      <c r="B21" s="30">
        <v>0</v>
      </c>
      <c r="C21" s="30">
        <v>0</v>
      </c>
      <c r="D21" s="212">
        <v>0</v>
      </c>
      <c r="E21" s="212">
        <v>0</v>
      </c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2.75">
      <c r="A22" s="32"/>
      <c r="B22" s="30"/>
      <c r="C22" s="30"/>
      <c r="D22" s="212"/>
      <c r="E22" s="212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2.75">
      <c r="A23" s="32" t="s">
        <v>41</v>
      </c>
      <c r="B23" s="30">
        <v>0</v>
      </c>
      <c r="C23" s="30">
        <v>0</v>
      </c>
      <c r="D23" s="212">
        <v>0</v>
      </c>
      <c r="E23" s="212">
        <v>0</v>
      </c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2" t="s">
        <v>42</v>
      </c>
      <c r="B24" s="30">
        <v>0</v>
      </c>
      <c r="C24" s="30">
        <v>0</v>
      </c>
      <c r="D24" s="212">
        <v>0</v>
      </c>
      <c r="E24" s="212">
        <v>0</v>
      </c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2.75">
      <c r="A25" s="32"/>
      <c r="B25" s="30"/>
      <c r="C25" s="30"/>
      <c r="D25" s="212"/>
      <c r="E25" s="212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.75">
      <c r="A26" s="29" t="s">
        <v>43</v>
      </c>
      <c r="B26" s="30">
        <v>25</v>
      </c>
      <c r="C26" s="30">
        <v>17</v>
      </c>
      <c r="D26" s="212">
        <v>81</v>
      </c>
      <c r="E26" s="212">
        <v>76</v>
      </c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2.75">
      <c r="A27" s="29" t="s">
        <v>44</v>
      </c>
      <c r="B27" s="30">
        <v>0</v>
      </c>
      <c r="C27" s="30">
        <v>0</v>
      </c>
      <c r="D27" s="212">
        <v>0</v>
      </c>
      <c r="E27" s="212">
        <v>0</v>
      </c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2.75">
      <c r="A28" s="32"/>
      <c r="B28" s="30"/>
      <c r="C28" s="30"/>
      <c r="D28" s="212"/>
      <c r="E28" s="212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.75">
      <c r="A29" s="29" t="s">
        <v>45</v>
      </c>
      <c r="B29" s="30">
        <v>0</v>
      </c>
      <c r="C29" s="30">
        <v>17.5</v>
      </c>
      <c r="D29" s="212">
        <v>44.5</v>
      </c>
      <c r="E29" s="212">
        <v>67.5</v>
      </c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2.75">
      <c r="A30" s="29" t="s">
        <v>46</v>
      </c>
      <c r="B30" s="30">
        <v>3</v>
      </c>
      <c r="C30" s="30">
        <v>0</v>
      </c>
      <c r="D30" s="212">
        <v>0</v>
      </c>
      <c r="E30" s="212">
        <v>0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32"/>
      <c r="B31" s="30"/>
      <c r="C31" s="30"/>
      <c r="D31" s="212"/>
      <c r="E31" s="212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2.75">
      <c r="A32" s="29" t="s">
        <v>47</v>
      </c>
      <c r="B32" s="30">
        <v>3</v>
      </c>
      <c r="C32" s="30">
        <v>6.5</v>
      </c>
      <c r="D32" s="212">
        <v>38.5</v>
      </c>
      <c r="E32" s="212">
        <v>53.5</v>
      </c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27" t="s">
        <v>48</v>
      </c>
      <c r="B33" s="30">
        <v>1</v>
      </c>
      <c r="C33" s="30">
        <v>1</v>
      </c>
      <c r="D33" s="212">
        <v>0</v>
      </c>
      <c r="E33" s="212">
        <v>0</v>
      </c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27"/>
      <c r="B34" s="30"/>
      <c r="C34" s="30"/>
      <c r="D34" s="212"/>
      <c r="E34" s="212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29" t="s">
        <v>49</v>
      </c>
      <c r="B35" s="30">
        <v>0</v>
      </c>
      <c r="C35" s="30">
        <v>0</v>
      </c>
      <c r="D35" s="212">
        <v>0</v>
      </c>
      <c r="E35" s="212">
        <v>0</v>
      </c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27" t="s">
        <v>50</v>
      </c>
      <c r="B36" s="30">
        <v>0</v>
      </c>
      <c r="C36" s="30">
        <v>0</v>
      </c>
      <c r="D36" s="212">
        <v>0</v>
      </c>
      <c r="E36" s="212">
        <v>0</v>
      </c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29"/>
      <c r="B37" s="30"/>
      <c r="C37" s="30"/>
      <c r="D37" s="212"/>
      <c r="E37" s="212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27" t="s">
        <v>51</v>
      </c>
      <c r="B38" s="30">
        <v>0</v>
      </c>
      <c r="C38" s="30">
        <v>0</v>
      </c>
      <c r="D38" s="212">
        <v>2</v>
      </c>
      <c r="E38" s="212">
        <v>4</v>
      </c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27" t="s">
        <v>52</v>
      </c>
      <c r="B39" s="30">
        <v>0</v>
      </c>
      <c r="C39" s="30">
        <v>0</v>
      </c>
      <c r="D39" s="212">
        <v>0</v>
      </c>
      <c r="E39" s="212">
        <v>0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27"/>
      <c r="B40" s="30"/>
      <c r="C40" s="30"/>
      <c r="D40" s="212"/>
      <c r="E40" s="212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>
      <c r="A41" s="3" t="s">
        <v>159</v>
      </c>
      <c r="B41" s="30">
        <v>0</v>
      </c>
      <c r="C41" s="30">
        <v>0</v>
      </c>
      <c r="D41" s="212">
        <v>0</v>
      </c>
      <c r="E41" s="212">
        <v>0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27"/>
      <c r="B42" s="30"/>
      <c r="C42" s="30"/>
      <c r="D42" s="212"/>
      <c r="E42" s="212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27" t="s">
        <v>54</v>
      </c>
      <c r="B43" s="30">
        <v>0</v>
      </c>
      <c r="C43" s="30">
        <v>0</v>
      </c>
      <c r="D43" s="212">
        <v>0</v>
      </c>
      <c r="E43" s="212">
        <v>0</v>
      </c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27" t="s">
        <v>55</v>
      </c>
      <c r="B44" s="30">
        <v>0</v>
      </c>
      <c r="C44" s="3">
        <v>0</v>
      </c>
      <c r="D44" s="212">
        <v>0</v>
      </c>
      <c r="E44" s="212">
        <v>0</v>
      </c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27"/>
      <c r="B45" s="30"/>
      <c r="C45" s="30"/>
      <c r="D45" s="212"/>
      <c r="E45" s="212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29" t="s">
        <v>53</v>
      </c>
      <c r="B46" s="30">
        <v>3.5</v>
      </c>
      <c r="C46" s="30">
        <v>20</v>
      </c>
      <c r="D46" s="212">
        <v>17</v>
      </c>
      <c r="E46" s="212">
        <v>15.5</v>
      </c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29"/>
      <c r="B47" s="30"/>
      <c r="C47" s="30"/>
      <c r="D47" s="212"/>
      <c r="E47" s="212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27" t="s">
        <v>56</v>
      </c>
      <c r="B48" s="30">
        <v>4</v>
      </c>
      <c r="C48" s="30">
        <v>5</v>
      </c>
      <c r="D48" s="212">
        <v>3</v>
      </c>
      <c r="E48" s="212">
        <v>4</v>
      </c>
      <c r="F48" s="30"/>
      <c r="G48" s="30"/>
      <c r="H48" s="30"/>
      <c r="I48" s="30"/>
      <c r="J48" s="30"/>
      <c r="K48" s="30"/>
      <c r="L48" s="30"/>
      <c r="M48" s="30"/>
      <c r="N48" s="30"/>
    </row>
    <row r="49" spans="1:19" ht="12.75">
      <c r="A49" s="27"/>
      <c r="B49" s="30"/>
      <c r="C49" s="30"/>
      <c r="D49" s="212"/>
      <c r="E49" s="212"/>
      <c r="F49" s="30"/>
      <c r="G49" s="30"/>
      <c r="H49" s="30"/>
      <c r="I49" s="30"/>
      <c r="J49" s="30"/>
      <c r="K49" s="30"/>
      <c r="L49" s="30"/>
      <c r="M49" s="30"/>
      <c r="N49" s="30"/>
      <c r="S49" s="33"/>
    </row>
    <row r="50" spans="1:19" ht="13.5" thickBot="1">
      <c r="A50" s="65" t="s">
        <v>57</v>
      </c>
      <c r="B50" s="83">
        <v>3.5</v>
      </c>
      <c r="C50" s="83">
        <v>15</v>
      </c>
      <c r="D50" s="213">
        <v>13</v>
      </c>
      <c r="E50" s="213">
        <v>14</v>
      </c>
      <c r="F50" s="83"/>
      <c r="G50" s="83"/>
      <c r="H50" s="83"/>
      <c r="I50" s="83"/>
      <c r="J50" s="83"/>
      <c r="K50" s="83"/>
      <c r="L50" s="83"/>
      <c r="M50" s="83"/>
      <c r="N50" s="83"/>
      <c r="S50" s="33"/>
    </row>
    <row r="51" spans="1:14" ht="12.75">
      <c r="A51" s="27"/>
      <c r="B51" s="30">
        <f>IF('[4]02-03'!B49=0,"",'[4]02-03'!B49)</f>
      </c>
      <c r="C51" s="30">
        <f>IF('[4]02-03'!C49=0,"",'[4]02-03'!C49)</f>
      </c>
      <c r="D51" s="30">
        <f>IF('[4]02-03'!D49=0,"",'[4]02-03'!D49)</f>
      </c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84" t="s">
        <v>58</v>
      </c>
      <c r="B52" s="85">
        <f>SUM(B5:B50)</f>
        <v>273</v>
      </c>
      <c r="C52" s="85">
        <f>SUM(C5:C50)</f>
        <v>219.5</v>
      </c>
      <c r="D52" s="214">
        <f>SUM(D5:D50)</f>
        <v>615</v>
      </c>
      <c r="E52" s="214">
        <f aca="true" t="shared" si="0" ref="E52:M52">IF(SUM(E5:E50)=0,"",SUM(E5:E50))</f>
        <v>691.5</v>
      </c>
      <c r="F52" s="214">
        <f t="shared" si="0"/>
      </c>
      <c r="G52" s="214">
        <f t="shared" si="0"/>
      </c>
      <c r="H52" s="214">
        <f t="shared" si="0"/>
      </c>
      <c r="I52" s="214">
        <f t="shared" si="0"/>
      </c>
      <c r="J52" s="214">
        <f t="shared" si="0"/>
      </c>
      <c r="K52" s="214">
        <f t="shared" si="0"/>
      </c>
      <c r="L52" s="214">
        <f t="shared" si="0"/>
      </c>
      <c r="M52" s="214">
        <f t="shared" si="0"/>
      </c>
      <c r="N52" s="85">
        <f>SUM(B52:M52)</f>
        <v>1799</v>
      </c>
    </row>
    <row r="53" spans="1:14" ht="12.75">
      <c r="A53" s="27"/>
      <c r="B53" s="31"/>
      <c r="C53" s="31"/>
      <c r="D53" s="215"/>
      <c r="E53" s="31"/>
      <c r="F53" s="31"/>
      <c r="G53" s="31"/>
      <c r="H53" s="31"/>
      <c r="I53" s="31"/>
      <c r="J53" s="31"/>
      <c r="K53" s="31"/>
      <c r="L53" s="31"/>
      <c r="M53" s="86"/>
      <c r="N53" s="31"/>
    </row>
    <row r="54" spans="1:14" ht="13.5" thickBot="1">
      <c r="A54" s="87" t="s">
        <v>201</v>
      </c>
      <c r="B54" s="218">
        <v>366.5</v>
      </c>
      <c r="C54" s="218">
        <v>322</v>
      </c>
      <c r="D54" s="219">
        <v>658</v>
      </c>
      <c r="E54" s="217">
        <v>778</v>
      </c>
      <c r="F54" s="217">
        <v>716</v>
      </c>
      <c r="G54" s="217">
        <v>527</v>
      </c>
      <c r="H54" s="217">
        <v>590</v>
      </c>
      <c r="I54" s="217">
        <v>628</v>
      </c>
      <c r="J54" s="217">
        <v>601</v>
      </c>
      <c r="K54" s="217">
        <v>771</v>
      </c>
      <c r="L54" s="217">
        <v>398</v>
      </c>
      <c r="M54" s="217">
        <v>434</v>
      </c>
      <c r="N54" s="88">
        <f>SUM(B54:M54)</f>
        <v>6789.5</v>
      </c>
    </row>
    <row r="55" spans="1:14" ht="13.5" thickTop="1">
      <c r="A55" s="28"/>
      <c r="B55" s="28"/>
      <c r="C55" s="28"/>
      <c r="D55" s="216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35" t="s">
        <v>59</v>
      </c>
      <c r="B56" s="220">
        <f>IF(B52="","",B52-B54)</f>
        <v>-93.5</v>
      </c>
      <c r="C56" s="220">
        <f>IF(C52="","",C52-C54)</f>
        <v>-102.5</v>
      </c>
      <c r="D56" s="220">
        <f>IF(D52="","",D52-D54)</f>
        <v>-43</v>
      </c>
      <c r="E56" s="226">
        <f aca="true" t="shared" si="1" ref="E56:M56">IF(E52="","",E52-E54)</f>
        <v>-86.5</v>
      </c>
      <c r="F56" s="221">
        <f t="shared" si="1"/>
      </c>
      <c r="G56" s="221">
        <f t="shared" si="1"/>
      </c>
      <c r="H56" s="221">
        <f t="shared" si="1"/>
      </c>
      <c r="I56" s="221">
        <f t="shared" si="1"/>
      </c>
      <c r="J56" s="221">
        <f t="shared" si="1"/>
      </c>
      <c r="K56" s="221">
        <f t="shared" si="1"/>
      </c>
      <c r="L56" s="221">
        <f t="shared" si="1"/>
      </c>
      <c r="M56" s="221">
        <f t="shared" si="1"/>
      </c>
      <c r="N56" s="221">
        <f>IF(N52=0,"",N52-N54)</f>
        <v>-4990.5</v>
      </c>
    </row>
  </sheetData>
  <mergeCells count="1">
    <mergeCell ref="A1:N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421875" style="0" customWidth="1"/>
    <col min="2" max="14" width="7.7109375" style="0" customWidth="1"/>
    <col min="15" max="27" width="9.140625" style="0" hidden="1" customWidth="1"/>
  </cols>
  <sheetData>
    <row r="1" spans="1:14" ht="12.75">
      <c r="A1" s="253" t="s">
        <v>202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2.75">
      <c r="A3" s="39" t="s">
        <v>60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1" t="s">
        <v>12</v>
      </c>
      <c r="N3" s="40" t="s">
        <v>13</v>
      </c>
    </row>
    <row r="4" spans="1:1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/>
      <c r="N4" s="38"/>
    </row>
    <row r="5" spans="1:27" ht="12.75">
      <c r="A5" s="37" t="s">
        <v>61</v>
      </c>
      <c r="B5" s="200">
        <v>54</v>
      </c>
      <c r="C5" s="200">
        <v>64.5</v>
      </c>
      <c r="D5" s="200">
        <v>130</v>
      </c>
      <c r="E5" s="200">
        <v>140.5</v>
      </c>
      <c r="F5" s="30"/>
      <c r="G5" s="30"/>
      <c r="H5" s="30"/>
      <c r="I5" s="30"/>
      <c r="J5" s="30"/>
      <c r="K5" s="30"/>
      <c r="L5" s="30"/>
      <c r="N5" s="30"/>
      <c r="O5" s="64">
        <f>'[1]00-01'!B5</f>
        <v>10</v>
      </c>
      <c r="P5" s="64">
        <f>'[1]00-01'!C5</f>
        <v>60</v>
      </c>
      <c r="Q5" s="64">
        <f>'[1]00-01'!D5</f>
        <v>124.75</v>
      </c>
      <c r="R5" s="64">
        <f>'[1]00-01'!E5</f>
        <v>138.5</v>
      </c>
      <c r="S5" s="64">
        <f>'[1]00-01'!F5</f>
        <v>103</v>
      </c>
      <c r="T5" s="64">
        <f>'[1]00-01'!G5</f>
        <v>51.75</v>
      </c>
      <c r="U5" s="64">
        <f>'[1]00-01'!H5</f>
        <v>128.25</v>
      </c>
      <c r="V5" s="64">
        <f>'[1]00-01'!I5</f>
        <v>133.5</v>
      </c>
      <c r="W5" s="64">
        <f>'[1]00-01'!J5</f>
        <v>108</v>
      </c>
      <c r="X5" s="64">
        <f>'[1]00-01'!K5</f>
        <v>123.5</v>
      </c>
      <c r="Y5" s="64">
        <f>'[1]00-01'!L5</f>
        <v>80.5</v>
      </c>
      <c r="Z5" s="64">
        <f>'[1]00-01'!M5</f>
        <v>75</v>
      </c>
      <c r="AA5" s="64">
        <f>'[1]00-01'!N5</f>
        <v>1136.75</v>
      </c>
    </row>
    <row r="6" spans="1:27" ht="6" customHeight="1">
      <c r="A6" s="38"/>
      <c r="B6" s="200"/>
      <c r="C6" s="200"/>
      <c r="D6" s="200"/>
      <c r="E6" s="200"/>
      <c r="F6" s="30"/>
      <c r="G6" s="30"/>
      <c r="H6" s="30"/>
      <c r="I6" s="30"/>
      <c r="J6" s="30"/>
      <c r="K6" s="30"/>
      <c r="L6" s="30"/>
      <c r="M6" s="30"/>
      <c r="N6" s="30"/>
      <c r="O6" s="64">
        <f>'[1]00-01'!B6</f>
        <v>0</v>
      </c>
      <c r="P6" s="64">
        <f>'[1]00-01'!C6</f>
        <v>0</v>
      </c>
      <c r="Q6" s="64">
        <f>'[1]00-01'!D6</f>
        <v>0</v>
      </c>
      <c r="R6" s="64">
        <f>'[1]00-01'!E6</f>
        <v>0</v>
      </c>
      <c r="S6" s="64" t="str">
        <f>'[1]00-01'!F6</f>
        <v> </v>
      </c>
      <c r="T6" s="64">
        <f>'[1]00-01'!G6</f>
        <v>0</v>
      </c>
      <c r="U6" s="64">
        <f>'[1]00-01'!H6</f>
        <v>0</v>
      </c>
      <c r="V6" s="64">
        <f>'[1]00-01'!I6</f>
        <v>0</v>
      </c>
      <c r="W6" s="64">
        <f>'[1]00-01'!J6</f>
        <v>0</v>
      </c>
      <c r="X6" s="64">
        <f>'[1]00-01'!K6</f>
        <v>0</v>
      </c>
      <c r="Y6" s="64">
        <f>'[1]00-01'!L6</f>
        <v>0</v>
      </c>
      <c r="Z6" s="64">
        <f>'[1]00-01'!M6</f>
        <v>0</v>
      </c>
      <c r="AA6" s="64">
        <f>'[1]00-01'!N6</f>
        <v>0</v>
      </c>
    </row>
    <row r="7" spans="1:27" ht="12.75">
      <c r="A7" s="37" t="s">
        <v>62</v>
      </c>
      <c r="B7" s="200">
        <v>4.5</v>
      </c>
      <c r="C7" s="200">
        <v>39</v>
      </c>
      <c r="D7" s="200">
        <v>106</v>
      </c>
      <c r="E7" s="200">
        <v>99</v>
      </c>
      <c r="F7" s="30"/>
      <c r="G7" s="30"/>
      <c r="H7" s="30"/>
      <c r="I7" s="30"/>
      <c r="J7" s="30"/>
      <c r="K7" s="30"/>
      <c r="L7" s="30"/>
      <c r="M7" s="30"/>
      <c r="N7" s="30"/>
      <c r="O7" s="64">
        <f>'[1]00-01'!B7</f>
        <v>3</v>
      </c>
      <c r="P7" s="64">
        <f>'[1]00-01'!C7</f>
        <v>71.25</v>
      </c>
      <c r="Q7" s="64">
        <f>'[1]00-01'!D7</f>
        <v>121.25</v>
      </c>
      <c r="R7" s="64">
        <f>'[1]00-01'!E7</f>
        <v>118</v>
      </c>
      <c r="S7" s="64">
        <f>'[1]00-01'!F7</f>
        <v>111</v>
      </c>
      <c r="T7" s="64">
        <f>'[1]00-01'!G7</f>
        <v>42</v>
      </c>
      <c r="U7" s="64">
        <f>'[1]00-01'!H7</f>
        <v>110.5</v>
      </c>
      <c r="V7" s="64">
        <f>'[1]00-01'!I7</f>
        <v>109.5</v>
      </c>
      <c r="W7" s="64">
        <f>'[1]00-01'!J7</f>
        <v>75.5</v>
      </c>
      <c r="X7" s="64">
        <f>'[1]00-01'!K7</f>
        <v>113.5</v>
      </c>
      <c r="Y7" s="64">
        <f>'[1]00-01'!L7</f>
        <v>25</v>
      </c>
      <c r="Z7" s="64">
        <f>'[1]00-01'!M7</f>
        <v>38.5</v>
      </c>
      <c r="AA7" s="64">
        <f>'[1]00-01'!N7</f>
        <v>939</v>
      </c>
    </row>
    <row r="8" spans="1:27" ht="6" customHeight="1">
      <c r="A8" s="38"/>
      <c r="B8" s="200"/>
      <c r="C8" s="200"/>
      <c r="D8" s="200"/>
      <c r="E8" s="200"/>
      <c r="F8" s="30"/>
      <c r="G8" s="30"/>
      <c r="H8" s="30"/>
      <c r="I8" s="30"/>
      <c r="J8" s="30"/>
      <c r="K8" s="30"/>
      <c r="L8" s="30"/>
      <c r="M8" s="30"/>
      <c r="N8" s="30"/>
      <c r="O8" s="64">
        <f>'[1]00-01'!B8</f>
        <v>0</v>
      </c>
      <c r="P8" s="64">
        <f>'[1]00-01'!C8</f>
        <v>0</v>
      </c>
      <c r="Q8" s="64">
        <f>'[1]00-01'!D8</f>
        <v>0</v>
      </c>
      <c r="R8" s="64">
        <f>'[1]00-01'!E8</f>
        <v>0</v>
      </c>
      <c r="S8" s="64">
        <f>'[1]00-01'!F8</f>
        <v>0</v>
      </c>
      <c r="T8" s="64">
        <f>'[1]00-01'!G8</f>
        <v>0</v>
      </c>
      <c r="U8" s="64">
        <f>'[1]00-01'!H8</f>
        <v>0</v>
      </c>
      <c r="V8" s="64">
        <f>'[1]00-01'!I8</f>
        <v>0</v>
      </c>
      <c r="W8" s="64">
        <f>'[1]00-01'!J8</f>
        <v>0</v>
      </c>
      <c r="X8" s="64">
        <f>'[1]00-01'!K8</f>
        <v>0</v>
      </c>
      <c r="Y8" s="64">
        <f>'[1]00-01'!L8</f>
        <v>0</v>
      </c>
      <c r="Z8" s="64">
        <f>'[1]00-01'!M8</f>
        <v>0</v>
      </c>
      <c r="AA8" s="64">
        <f>'[1]00-01'!N8</f>
        <v>0</v>
      </c>
    </row>
    <row r="9" spans="1:27" ht="12.75">
      <c r="A9" s="37" t="s">
        <v>63</v>
      </c>
      <c r="B9" s="200">
        <v>85.5</v>
      </c>
      <c r="C9" s="200">
        <v>39.5</v>
      </c>
      <c r="D9" s="200">
        <v>132</v>
      </c>
      <c r="E9" s="200">
        <v>141</v>
      </c>
      <c r="F9" s="30"/>
      <c r="G9" s="30"/>
      <c r="H9" s="30"/>
      <c r="I9" s="30"/>
      <c r="J9" s="30"/>
      <c r="K9" s="30"/>
      <c r="L9" s="30"/>
      <c r="M9" s="30"/>
      <c r="N9" s="30"/>
      <c r="O9" s="64">
        <f>'[1]00-01'!B9</f>
        <v>59</v>
      </c>
      <c r="P9" s="64">
        <f>'[1]00-01'!C9</f>
        <v>56.25</v>
      </c>
      <c r="Q9" s="64">
        <f>'[1]00-01'!D9</f>
        <v>133.25</v>
      </c>
      <c r="R9" s="64">
        <f>'[1]00-01'!E9</f>
        <v>86.75</v>
      </c>
      <c r="S9" s="64">
        <f>'[1]00-01'!F9</f>
        <v>98.5</v>
      </c>
      <c r="T9" s="64">
        <f>'[1]00-01'!G9</f>
        <v>52.75</v>
      </c>
      <c r="U9" s="64">
        <f>'[1]00-01'!H9</f>
        <v>144.25</v>
      </c>
      <c r="V9" s="64">
        <f>'[1]00-01'!I9</f>
        <v>147.5</v>
      </c>
      <c r="W9" s="64">
        <f>'[1]00-01'!J9</f>
        <v>122.5</v>
      </c>
      <c r="X9" s="64">
        <f>'[1]00-01'!K9</f>
        <v>151.5</v>
      </c>
      <c r="Y9" s="64">
        <f>'[1]00-01'!L9</f>
        <v>61</v>
      </c>
      <c r="Z9" s="64">
        <f>'[1]00-01'!M9</f>
        <v>144.5</v>
      </c>
      <c r="AA9" s="64">
        <f>'[1]00-01'!N9</f>
        <v>1257.75</v>
      </c>
    </row>
    <row r="10" spans="1:27" ht="6" customHeight="1">
      <c r="A10" s="38"/>
      <c r="B10" s="200"/>
      <c r="C10" s="200"/>
      <c r="D10" s="200"/>
      <c r="E10" s="200"/>
      <c r="F10" s="30"/>
      <c r="G10" s="30"/>
      <c r="H10" s="30"/>
      <c r="I10" s="30"/>
      <c r="J10" s="30"/>
      <c r="K10" s="30"/>
      <c r="L10" s="30"/>
      <c r="M10" s="30"/>
      <c r="N10" s="30"/>
      <c r="O10" s="64">
        <f>'[1]00-01'!B10</f>
        <v>0</v>
      </c>
      <c r="P10" s="64">
        <f>'[1]00-01'!C10</f>
        <v>0</v>
      </c>
      <c r="Q10" s="64">
        <f>'[1]00-01'!D10</f>
        <v>0</v>
      </c>
      <c r="R10" s="64">
        <f>'[1]00-01'!E10</f>
        <v>0</v>
      </c>
      <c r="S10" s="64">
        <f>'[1]00-01'!F10</f>
        <v>0</v>
      </c>
      <c r="T10" s="64">
        <f>'[1]00-01'!G10</f>
        <v>0</v>
      </c>
      <c r="U10" s="64">
        <f>'[1]00-01'!H10</f>
        <v>0</v>
      </c>
      <c r="V10" s="64">
        <f>'[1]00-01'!I10</f>
        <v>0</v>
      </c>
      <c r="W10" s="64">
        <f>'[1]00-01'!J10</f>
        <v>0</v>
      </c>
      <c r="X10" s="64">
        <f>'[1]00-01'!K10</f>
        <v>0</v>
      </c>
      <c r="Y10" s="64">
        <f>'[1]00-01'!L10</f>
        <v>0</v>
      </c>
      <c r="Z10" s="64">
        <f>'[1]00-01'!M10</f>
        <v>0</v>
      </c>
      <c r="AA10" s="64">
        <f>'[1]00-01'!N10</f>
        <v>0</v>
      </c>
    </row>
    <row r="11" spans="1:27" ht="12.75">
      <c r="A11" s="37" t="s">
        <v>64</v>
      </c>
      <c r="B11" s="200">
        <v>64</v>
      </c>
      <c r="C11" s="200">
        <v>36</v>
      </c>
      <c r="D11" s="200">
        <v>93.5</v>
      </c>
      <c r="E11" s="200">
        <v>82</v>
      </c>
      <c r="F11" s="30"/>
      <c r="G11" s="30"/>
      <c r="H11" s="30"/>
      <c r="I11" s="30"/>
      <c r="J11" s="30"/>
      <c r="K11" s="30"/>
      <c r="L11" s="30"/>
      <c r="M11" s="30"/>
      <c r="N11" s="30"/>
      <c r="O11" s="64">
        <f>'[1]00-01'!B11</f>
        <v>24</v>
      </c>
      <c r="P11" s="64">
        <f>'[1]00-01'!C11</f>
        <v>41.5</v>
      </c>
      <c r="Q11" s="64">
        <f>'[1]00-01'!D11</f>
        <v>96.25</v>
      </c>
      <c r="R11" s="64">
        <f>'[1]00-01'!E11</f>
        <v>77.75</v>
      </c>
      <c r="S11" s="64">
        <f>'[1]00-01'!F11</f>
        <v>71.5</v>
      </c>
      <c r="T11" s="64">
        <f>'[1]00-01'!G11</f>
        <v>26.5</v>
      </c>
      <c r="U11" s="64">
        <f>'[1]00-01'!H11</f>
        <v>105.75</v>
      </c>
      <c r="V11" s="64">
        <f>'[1]00-01'!I11</f>
        <v>116.5</v>
      </c>
      <c r="W11" s="64">
        <f>'[1]00-01'!J11</f>
        <v>93</v>
      </c>
      <c r="X11" s="64">
        <f>'[1]00-01'!K11</f>
        <v>138.5</v>
      </c>
      <c r="Y11" s="64">
        <f>'[1]00-01'!L11</f>
        <v>68.5</v>
      </c>
      <c r="Z11" s="64">
        <f>'[1]00-01'!M11</f>
        <v>75.5</v>
      </c>
      <c r="AA11" s="64">
        <f>'[1]00-01'!N11</f>
        <v>935.25</v>
      </c>
    </row>
    <row r="12" spans="1:27" ht="6" customHeight="1">
      <c r="A12" s="37"/>
      <c r="B12" s="200"/>
      <c r="C12" s="200"/>
      <c r="D12" s="200"/>
      <c r="E12" s="200"/>
      <c r="F12" s="30"/>
      <c r="G12" s="30"/>
      <c r="H12" s="30"/>
      <c r="I12" s="30"/>
      <c r="J12" s="30"/>
      <c r="K12" s="30"/>
      <c r="L12" s="30"/>
      <c r="M12" s="30"/>
      <c r="N12" s="30"/>
      <c r="O12" s="64">
        <f>'[1]00-01'!B12</f>
        <v>0</v>
      </c>
      <c r="P12" s="64">
        <f>'[1]00-01'!C12</f>
        <v>0</v>
      </c>
      <c r="Q12" s="64">
        <f>'[1]00-01'!D12</f>
        <v>0</v>
      </c>
      <c r="R12" s="64">
        <f>'[1]00-01'!E12</f>
        <v>0</v>
      </c>
      <c r="S12" s="64">
        <f>'[1]00-01'!F12</f>
        <v>0</v>
      </c>
      <c r="T12" s="64">
        <f>'[1]00-01'!G12</f>
        <v>0</v>
      </c>
      <c r="U12" s="64">
        <f>'[1]00-01'!H12</f>
        <v>0</v>
      </c>
      <c r="V12" s="64">
        <f>'[1]00-01'!I12</f>
        <v>0</v>
      </c>
      <c r="W12" s="64">
        <f>'[1]00-01'!J12</f>
        <v>0</v>
      </c>
      <c r="X12" s="64">
        <f>'[1]00-01'!K12</f>
        <v>0</v>
      </c>
      <c r="Y12" s="64">
        <f>'[1]00-01'!L12</f>
        <v>0</v>
      </c>
      <c r="Z12" s="64">
        <f>'[1]00-01'!M12</f>
        <v>0</v>
      </c>
      <c r="AA12" s="64">
        <f>'[1]00-01'!N12</f>
        <v>0</v>
      </c>
    </row>
    <row r="13" spans="1:27" ht="12.75">
      <c r="A13" s="37" t="s">
        <v>65</v>
      </c>
      <c r="B13" s="200">
        <v>7.5</v>
      </c>
      <c r="C13" s="200">
        <v>8.5</v>
      </c>
      <c r="D13" s="200">
        <v>49.5</v>
      </c>
      <c r="E13" s="200">
        <v>62.5</v>
      </c>
      <c r="F13" s="30"/>
      <c r="G13" s="30"/>
      <c r="H13" s="30"/>
      <c r="I13" s="30"/>
      <c r="J13" s="30"/>
      <c r="K13" s="30"/>
      <c r="L13" s="30"/>
      <c r="M13" s="30"/>
      <c r="N13" s="30"/>
      <c r="O13" s="64">
        <f>'[1]00-01'!B13</f>
        <v>27</v>
      </c>
      <c r="P13" s="64">
        <f>'[1]00-01'!C13</f>
        <v>51.5</v>
      </c>
      <c r="Q13" s="64">
        <f>'[1]00-01'!D13</f>
        <v>136.5</v>
      </c>
      <c r="R13" s="64">
        <f>'[1]00-01'!E13</f>
        <v>106.5</v>
      </c>
      <c r="S13" s="64">
        <f>'[1]00-01'!F13</f>
        <v>94.5</v>
      </c>
      <c r="T13" s="64">
        <f>'[1]00-01'!G13</f>
        <v>36</v>
      </c>
      <c r="U13" s="64">
        <f>'[1]00-01'!H13</f>
        <v>62.25</v>
      </c>
      <c r="V13" s="64">
        <f>'[1]00-01'!I13</f>
        <v>41.75</v>
      </c>
      <c r="W13" s="64">
        <f>'[1]00-01'!J13</f>
        <v>40.5</v>
      </c>
      <c r="X13" s="64">
        <f>'[1]00-01'!K13</f>
        <v>50</v>
      </c>
      <c r="Y13" s="64">
        <f>'[1]00-01'!L13</f>
        <v>30.5</v>
      </c>
      <c r="Z13" s="64">
        <f>'[1]00-01'!M13</f>
        <v>42</v>
      </c>
      <c r="AA13" s="64">
        <f>'[1]00-01'!N13</f>
        <v>719</v>
      </c>
    </row>
    <row r="14" spans="1:27" ht="6" customHeight="1">
      <c r="A14" s="37"/>
      <c r="B14" s="200"/>
      <c r="C14" s="200"/>
      <c r="D14" s="200"/>
      <c r="E14" s="200"/>
      <c r="F14" s="30"/>
      <c r="G14" s="30"/>
      <c r="H14" s="30"/>
      <c r="I14" s="30"/>
      <c r="J14" s="30"/>
      <c r="K14" s="30"/>
      <c r="L14" s="30"/>
      <c r="M14" s="30"/>
      <c r="N14" s="30"/>
      <c r="O14" s="64">
        <f>'[1]00-01'!B14</f>
        <v>0</v>
      </c>
      <c r="P14" s="64">
        <f>'[1]00-01'!C14</f>
        <v>0</v>
      </c>
      <c r="Q14" s="64">
        <f>'[1]00-01'!D14</f>
        <v>0</v>
      </c>
      <c r="R14" s="64">
        <f>'[1]00-01'!E14</f>
        <v>0</v>
      </c>
      <c r="S14" s="64">
        <f>'[1]00-01'!F14</f>
        <v>0</v>
      </c>
      <c r="T14" s="64">
        <f>'[1]00-01'!G14</f>
        <v>0</v>
      </c>
      <c r="U14" s="64">
        <f>'[1]00-01'!H14</f>
        <v>0</v>
      </c>
      <c r="V14" s="64">
        <f>'[1]00-01'!I14</f>
        <v>0</v>
      </c>
      <c r="W14" s="64">
        <f>'[1]00-01'!J14</f>
        <v>0</v>
      </c>
      <c r="X14" s="64">
        <f>'[1]00-01'!K14</f>
        <v>0</v>
      </c>
      <c r="Y14" s="64">
        <f>'[1]00-01'!L14</f>
        <v>0</v>
      </c>
      <c r="Z14" s="64">
        <f>'[1]00-01'!M14</f>
        <v>0</v>
      </c>
      <c r="AA14" s="64">
        <f>'[1]00-01'!N14</f>
        <v>0</v>
      </c>
    </row>
    <row r="15" spans="1:27" ht="12.75">
      <c r="A15" s="37" t="s">
        <v>186</v>
      </c>
      <c r="B15" s="200">
        <v>24</v>
      </c>
      <c r="C15" s="200">
        <v>6</v>
      </c>
      <c r="D15" s="200">
        <v>5.5</v>
      </c>
      <c r="E15" s="200">
        <v>7</v>
      </c>
      <c r="F15" s="30"/>
      <c r="G15" s="30"/>
      <c r="H15" s="30"/>
      <c r="I15" s="30"/>
      <c r="J15" s="30"/>
      <c r="K15" s="30"/>
      <c r="L15" s="30"/>
      <c r="M15" s="30"/>
      <c r="N15" s="30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6" customHeight="1">
      <c r="A16" s="37"/>
      <c r="B16" s="200"/>
      <c r="C16" s="200"/>
      <c r="D16" s="200"/>
      <c r="E16" s="200"/>
      <c r="F16" s="30"/>
      <c r="G16" s="30"/>
      <c r="H16" s="30"/>
      <c r="I16" s="30"/>
      <c r="J16" s="30"/>
      <c r="K16" s="30"/>
      <c r="L16" s="30"/>
      <c r="M16" s="30"/>
      <c r="N16" s="30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2.75">
      <c r="A17" s="37" t="s">
        <v>187</v>
      </c>
      <c r="B17" s="200">
        <v>3</v>
      </c>
      <c r="C17" s="200">
        <v>2</v>
      </c>
      <c r="D17" s="200">
        <v>0</v>
      </c>
      <c r="E17" s="200">
        <v>5</v>
      </c>
      <c r="F17" s="30"/>
      <c r="G17" s="30"/>
      <c r="H17" s="30"/>
      <c r="I17" s="30"/>
      <c r="J17" s="30"/>
      <c r="K17" s="30"/>
      <c r="L17" s="30"/>
      <c r="M17" s="30"/>
      <c r="N17" s="30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6" customHeight="1">
      <c r="A18" s="37"/>
      <c r="B18" s="200"/>
      <c r="C18" s="200"/>
      <c r="D18" s="200"/>
      <c r="E18" s="200"/>
      <c r="F18" s="30"/>
      <c r="G18" s="30"/>
      <c r="H18" s="30"/>
      <c r="I18" s="30"/>
      <c r="J18" s="30"/>
      <c r="K18" s="30"/>
      <c r="L18" s="30"/>
      <c r="M18" s="30"/>
      <c r="N18" s="30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2.75">
      <c r="A19" s="37" t="s">
        <v>188</v>
      </c>
      <c r="B19" s="200">
        <v>0</v>
      </c>
      <c r="C19" s="200">
        <v>0</v>
      </c>
      <c r="D19" s="200">
        <v>0</v>
      </c>
      <c r="E19" s="200">
        <v>6</v>
      </c>
      <c r="F19" s="30"/>
      <c r="G19" s="30"/>
      <c r="H19" s="30"/>
      <c r="I19" s="30"/>
      <c r="J19" s="30"/>
      <c r="K19" s="30"/>
      <c r="L19" s="30"/>
      <c r="M19" s="30"/>
      <c r="N19" s="30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6" customHeight="1">
      <c r="A20" s="37"/>
      <c r="B20" s="200"/>
      <c r="C20" s="200"/>
      <c r="D20" s="200"/>
      <c r="E20" s="200"/>
      <c r="F20" s="30"/>
      <c r="G20" s="30"/>
      <c r="H20" s="30"/>
      <c r="I20" s="30"/>
      <c r="J20" s="30"/>
      <c r="K20" s="30"/>
      <c r="L20" s="30"/>
      <c r="M20" s="30"/>
      <c r="N20" s="3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2.75">
      <c r="A21" s="37" t="s">
        <v>66</v>
      </c>
      <c r="B21" s="200">
        <v>2</v>
      </c>
      <c r="C21" s="200">
        <v>40</v>
      </c>
      <c r="D21" s="200">
        <v>91.5</v>
      </c>
      <c r="E21" s="200">
        <v>78.5</v>
      </c>
      <c r="F21" s="30"/>
      <c r="G21" s="30"/>
      <c r="H21" s="30"/>
      <c r="I21" s="30"/>
      <c r="J21" s="30"/>
      <c r="K21" s="30"/>
      <c r="L21" s="30"/>
      <c r="M21" s="30"/>
      <c r="N21" s="30"/>
      <c r="O21" s="64">
        <f>'[1]00-01'!B15</f>
        <v>0</v>
      </c>
      <c r="P21" s="64">
        <f>'[1]00-01'!C15</f>
        <v>0</v>
      </c>
      <c r="Q21" s="64">
        <f>'[1]00-01'!D15</f>
        <v>0</v>
      </c>
      <c r="R21" s="64">
        <f>'[1]00-01'!E15</f>
        <v>0</v>
      </c>
      <c r="S21" s="64">
        <f>'[1]00-01'!F15</f>
        <v>0</v>
      </c>
      <c r="T21" s="64">
        <f>'[1]00-01'!G15</f>
        <v>0</v>
      </c>
      <c r="U21" s="64">
        <f>'[1]00-01'!H15</f>
        <v>0</v>
      </c>
      <c r="V21" s="64">
        <f>'[1]00-01'!I15</f>
        <v>0</v>
      </c>
      <c r="W21" s="64">
        <f>'[1]00-01'!J15</f>
        <v>90</v>
      </c>
      <c r="X21" s="64">
        <f>'[1]00-01'!K15</f>
        <v>0</v>
      </c>
      <c r="Y21" s="64">
        <f>'[1]00-01'!L15</f>
        <v>1</v>
      </c>
      <c r="Z21" s="64">
        <f>'[1]00-01'!M15</f>
        <v>0</v>
      </c>
      <c r="AA21" s="64">
        <f>'[1]00-01'!N15</f>
        <v>91</v>
      </c>
    </row>
    <row r="22" spans="1:27" ht="6" customHeight="1">
      <c r="A22" s="38"/>
      <c r="B22" s="200"/>
      <c r="C22" s="200"/>
      <c r="D22" s="200"/>
      <c r="E22" s="200"/>
      <c r="F22" s="30"/>
      <c r="G22" s="30"/>
      <c r="H22" s="30"/>
      <c r="I22" s="30"/>
      <c r="J22" s="30"/>
      <c r="K22" s="30"/>
      <c r="L22" s="30"/>
      <c r="M22" s="30"/>
      <c r="N22" s="30"/>
      <c r="O22" s="64">
        <f>'[1]00-01'!B16</f>
        <v>0</v>
      </c>
      <c r="P22" s="64">
        <f>'[1]00-01'!C16</f>
        <v>0</v>
      </c>
      <c r="Q22" s="64">
        <f>'[1]00-01'!D16</f>
        <v>0</v>
      </c>
      <c r="R22" s="64">
        <f>'[1]00-01'!E16</f>
        <v>0</v>
      </c>
      <c r="S22" s="64" t="str">
        <f>'[1]00-01'!F16</f>
        <v> </v>
      </c>
      <c r="T22" s="64">
        <f>'[1]00-01'!G16</f>
        <v>0</v>
      </c>
      <c r="U22" s="64">
        <f>'[1]00-01'!H16</f>
        <v>0</v>
      </c>
      <c r="V22" s="64">
        <f>'[1]00-01'!I16</f>
        <v>0</v>
      </c>
      <c r="W22" s="64">
        <f>'[1]00-01'!J16</f>
        <v>0</v>
      </c>
      <c r="X22" s="64">
        <f>'[1]00-01'!K16</f>
        <v>0</v>
      </c>
      <c r="Y22" s="64">
        <f>'[1]00-01'!L16</f>
        <v>0</v>
      </c>
      <c r="Z22" s="64">
        <f>'[1]00-01'!M16</f>
        <v>0</v>
      </c>
      <c r="AA22" s="64">
        <f>'[1]00-01'!N16</f>
        <v>0</v>
      </c>
    </row>
    <row r="23" spans="1:27" ht="12.75">
      <c r="A23" s="37" t="s">
        <v>67</v>
      </c>
      <c r="B23" s="200">
        <v>42</v>
      </c>
      <c r="C23" s="200">
        <v>44.5</v>
      </c>
      <c r="D23" s="200">
        <v>40</v>
      </c>
      <c r="E23" s="200">
        <v>51.5</v>
      </c>
      <c r="F23" s="30"/>
      <c r="G23" s="30"/>
      <c r="H23" s="30"/>
      <c r="I23" s="30"/>
      <c r="J23" s="30"/>
      <c r="K23" s="30"/>
      <c r="L23" s="30"/>
      <c r="M23" s="30"/>
      <c r="N23" s="30"/>
      <c r="O23" s="64">
        <f>'[1]00-01'!B17</f>
        <v>0</v>
      </c>
      <c r="P23" s="64">
        <f>'[1]00-01'!C17</f>
        <v>0</v>
      </c>
      <c r="Q23" s="64">
        <f>'[1]00-01'!D17</f>
        <v>0</v>
      </c>
      <c r="R23" s="64">
        <f>'[1]00-01'!E17</f>
        <v>0</v>
      </c>
      <c r="S23" s="64">
        <f>'[1]00-01'!F17</f>
        <v>0</v>
      </c>
      <c r="T23" s="64">
        <f>'[1]00-01'!G17</f>
        <v>0</v>
      </c>
      <c r="U23" s="64">
        <f>'[1]00-01'!H17</f>
        <v>0</v>
      </c>
      <c r="V23" s="64">
        <f>'[1]00-01'!I17</f>
        <v>0</v>
      </c>
      <c r="W23" s="64">
        <f>'[1]00-01'!J17</f>
        <v>0</v>
      </c>
      <c r="X23" s="64">
        <f>'[1]00-01'!K17</f>
        <v>0</v>
      </c>
      <c r="Y23" s="64">
        <f>'[1]00-01'!L17</f>
        <v>3</v>
      </c>
      <c r="Z23" s="64">
        <f>'[1]00-01'!M17</f>
        <v>0</v>
      </c>
      <c r="AA23" s="64">
        <f>'[1]00-01'!N17</f>
        <v>3</v>
      </c>
    </row>
    <row r="24" spans="1:27" ht="6" customHeight="1">
      <c r="A24" s="38"/>
      <c r="B24" s="200"/>
      <c r="C24" s="200"/>
      <c r="D24" s="200"/>
      <c r="E24" s="200"/>
      <c r="F24" s="30"/>
      <c r="G24" s="30"/>
      <c r="H24" s="30"/>
      <c r="I24" s="30"/>
      <c r="J24" s="30"/>
      <c r="K24" s="30"/>
      <c r="L24" s="30"/>
      <c r="M24" s="30"/>
      <c r="N24" s="30"/>
      <c r="O24" s="64">
        <f>'[1]00-01'!B18</f>
        <v>0</v>
      </c>
      <c r="P24" s="64">
        <f>'[1]00-01'!C18</f>
        <v>0</v>
      </c>
      <c r="Q24" s="64">
        <f>'[1]00-01'!D18</f>
        <v>0</v>
      </c>
      <c r="R24" s="64">
        <f>'[1]00-01'!E18</f>
        <v>0</v>
      </c>
      <c r="S24" s="64">
        <f>'[1]00-01'!F18</f>
        <v>0</v>
      </c>
      <c r="T24" s="64">
        <f>'[1]00-01'!G18</f>
        <v>0</v>
      </c>
      <c r="U24" s="64">
        <f>'[1]00-01'!H18</f>
        <v>0</v>
      </c>
      <c r="V24" s="64">
        <f>'[1]00-01'!I18</f>
        <v>0</v>
      </c>
      <c r="W24" s="64">
        <f>'[1]00-01'!J18</f>
        <v>0</v>
      </c>
      <c r="X24" s="64">
        <f>'[1]00-01'!K18</f>
        <v>0</v>
      </c>
      <c r="Y24" s="64">
        <f>'[1]00-01'!L18</f>
        <v>0</v>
      </c>
      <c r="Z24" s="64">
        <f>'[1]00-01'!M18</f>
        <v>0</v>
      </c>
      <c r="AA24" s="64">
        <f>'[1]00-01'!N18</f>
        <v>0</v>
      </c>
    </row>
    <row r="25" spans="1:27" ht="12.75">
      <c r="A25" s="37" t="s">
        <v>68</v>
      </c>
      <c r="B25" s="200">
        <v>0</v>
      </c>
      <c r="C25" s="200">
        <v>36.5</v>
      </c>
      <c r="D25" s="200">
        <v>69</v>
      </c>
      <c r="E25" s="200">
        <v>77.5</v>
      </c>
      <c r="F25" s="30"/>
      <c r="G25" s="30"/>
      <c r="H25" s="30"/>
      <c r="I25" s="30"/>
      <c r="J25" s="30"/>
      <c r="K25" s="30"/>
      <c r="L25" s="30"/>
      <c r="M25" s="30"/>
      <c r="N25" s="30"/>
      <c r="O25" s="64">
        <f>'[1]00-01'!B19</f>
        <v>0</v>
      </c>
      <c r="P25" s="64">
        <f>'[1]00-01'!C19</f>
        <v>0</v>
      </c>
      <c r="Q25" s="64">
        <f>'[1]00-01'!D19</f>
        <v>0</v>
      </c>
      <c r="R25" s="64">
        <f>'[1]00-01'!E19</f>
        <v>0</v>
      </c>
      <c r="S25" s="64">
        <f>'[1]00-01'!F19</f>
        <v>0</v>
      </c>
      <c r="T25" s="64">
        <f>'[1]00-01'!G19</f>
        <v>0</v>
      </c>
      <c r="U25" s="64">
        <f>'[1]00-01'!H19</f>
        <v>0</v>
      </c>
      <c r="V25" s="64">
        <f>'[1]00-01'!I19</f>
        <v>0</v>
      </c>
      <c r="W25" s="64">
        <f>'[1]00-01'!J19</f>
        <v>0</v>
      </c>
      <c r="X25" s="64">
        <f>'[1]00-01'!K19</f>
        <v>0</v>
      </c>
      <c r="Y25" s="64">
        <f>'[1]00-01'!L19</f>
        <v>0</v>
      </c>
      <c r="Z25" s="64">
        <f>'[1]00-01'!M19</f>
        <v>0</v>
      </c>
      <c r="AA25" s="64">
        <f>'[1]00-01'!N19</f>
        <v>0</v>
      </c>
    </row>
    <row r="26" spans="1:27" ht="6" customHeight="1">
      <c r="A26" s="38"/>
      <c r="B26" s="200"/>
      <c r="C26" s="200"/>
      <c r="D26" s="200"/>
      <c r="E26" s="200"/>
      <c r="F26" s="30"/>
      <c r="G26" s="30"/>
      <c r="H26" s="30"/>
      <c r="I26" s="30"/>
      <c r="J26" s="30"/>
      <c r="K26" s="30"/>
      <c r="L26" s="30"/>
      <c r="M26" s="30"/>
      <c r="N26" s="30"/>
      <c r="O26" s="64">
        <f>'[1]00-01'!B20</f>
        <v>0</v>
      </c>
      <c r="P26" s="64">
        <f>'[1]00-01'!C20</f>
        <v>0</v>
      </c>
      <c r="Q26" s="64">
        <f>'[1]00-01'!D20</f>
        <v>0</v>
      </c>
      <c r="R26" s="64">
        <f>'[1]00-01'!E20</f>
        <v>0</v>
      </c>
      <c r="S26" s="64">
        <f>'[1]00-01'!F20</f>
        <v>0</v>
      </c>
      <c r="T26" s="64">
        <f>'[1]00-01'!G20</f>
        <v>0</v>
      </c>
      <c r="U26" s="64">
        <f>'[1]00-01'!H20</f>
        <v>0</v>
      </c>
      <c r="V26" s="64">
        <f>'[1]00-01'!I20</f>
        <v>0</v>
      </c>
      <c r="W26" s="64">
        <f>'[1]00-01'!J20</f>
        <v>0</v>
      </c>
      <c r="X26" s="64">
        <f>'[1]00-01'!K20</f>
        <v>0</v>
      </c>
      <c r="Y26" s="64">
        <f>'[1]00-01'!L20</f>
        <v>0</v>
      </c>
      <c r="Z26" s="64">
        <f>'[1]00-01'!M20</f>
        <v>0</v>
      </c>
      <c r="AA26" s="64">
        <f>'[1]00-01'!N20</f>
        <v>0</v>
      </c>
    </row>
    <row r="27" spans="1:27" ht="12.75">
      <c r="A27" s="37" t="s">
        <v>69</v>
      </c>
      <c r="B27" s="200">
        <v>9.5</v>
      </c>
      <c r="C27" s="200">
        <v>44</v>
      </c>
      <c r="D27" s="200">
        <v>86.5</v>
      </c>
      <c r="E27" s="200">
        <v>80.5</v>
      </c>
      <c r="F27" s="30"/>
      <c r="G27" s="30"/>
      <c r="H27" s="30"/>
      <c r="I27" s="30"/>
      <c r="J27" s="30"/>
      <c r="K27" s="30"/>
      <c r="L27" s="30"/>
      <c r="M27" s="30"/>
      <c r="N27" s="30"/>
      <c r="O27" s="64">
        <f>'[1]00-01'!B21</f>
        <v>52</v>
      </c>
      <c r="P27" s="64">
        <f>'[1]00-01'!C21</f>
        <v>92</v>
      </c>
      <c r="Q27" s="64">
        <f>'[1]00-01'!D21</f>
        <v>120</v>
      </c>
      <c r="R27" s="64">
        <f>'[1]00-01'!E21</f>
        <v>126</v>
      </c>
      <c r="S27" s="64">
        <f>'[1]00-01'!F21</f>
        <v>123</v>
      </c>
      <c r="T27" s="64">
        <f>'[1]00-01'!G21</f>
        <v>50</v>
      </c>
      <c r="U27" s="64">
        <f>'[1]00-01'!H21</f>
        <v>114</v>
      </c>
      <c r="V27" s="64">
        <f>'[1]00-01'!I21</f>
        <v>91.5</v>
      </c>
      <c r="W27" s="64">
        <f>'[1]00-01'!J21</f>
        <v>77</v>
      </c>
      <c r="X27" s="64">
        <f>'[1]00-01'!K21</f>
        <v>104</v>
      </c>
      <c r="Y27" s="64">
        <f>'[1]00-01'!L21</f>
        <v>10</v>
      </c>
      <c r="Z27" s="64">
        <f>'[1]00-01'!M21</f>
        <v>35.5</v>
      </c>
      <c r="AA27" s="64">
        <f>'[1]00-01'!N21</f>
        <v>995</v>
      </c>
    </row>
    <row r="28" spans="1:27" ht="6" customHeight="1">
      <c r="A28" s="38"/>
      <c r="B28" s="200"/>
      <c r="C28" s="200"/>
      <c r="D28" s="200"/>
      <c r="E28" s="200"/>
      <c r="F28" s="30"/>
      <c r="G28" s="30"/>
      <c r="H28" s="30"/>
      <c r="I28" s="30"/>
      <c r="J28" s="30"/>
      <c r="K28" s="30"/>
      <c r="L28" s="30"/>
      <c r="M28" s="30"/>
      <c r="N28" s="30"/>
      <c r="O28" s="64">
        <f>'[1]00-01'!B22</f>
        <v>0</v>
      </c>
      <c r="P28" s="64">
        <f>'[1]00-01'!C22</f>
        <v>0</v>
      </c>
      <c r="Q28" s="64">
        <f>'[1]00-01'!D22</f>
        <v>0</v>
      </c>
      <c r="R28" s="64">
        <f>'[1]00-01'!E22</f>
        <v>0</v>
      </c>
      <c r="S28" s="64">
        <f>'[1]00-01'!F22</f>
        <v>0</v>
      </c>
      <c r="T28" s="64">
        <f>'[1]00-01'!G22</f>
        <v>0</v>
      </c>
      <c r="U28" s="64">
        <f>'[1]00-01'!H22</f>
        <v>0</v>
      </c>
      <c r="V28" s="64">
        <f>'[1]00-01'!I22</f>
        <v>0</v>
      </c>
      <c r="W28" s="64">
        <f>'[1]00-01'!J22</f>
        <v>0</v>
      </c>
      <c r="X28" s="64">
        <f>'[1]00-01'!K22</f>
        <v>0</v>
      </c>
      <c r="Y28" s="64">
        <f>'[1]00-01'!L22</f>
        <v>0</v>
      </c>
      <c r="Z28" s="64">
        <f>'[1]00-01'!M22</f>
        <v>0</v>
      </c>
      <c r="AA28" s="64">
        <f>'[1]00-01'!N22</f>
        <v>0</v>
      </c>
    </row>
    <row r="29" spans="1:27" ht="12.75">
      <c r="A29" s="37" t="s">
        <v>70</v>
      </c>
      <c r="B29" s="200">
        <v>5.5</v>
      </c>
      <c r="C29" s="200">
        <v>25</v>
      </c>
      <c r="D29" s="200">
        <v>71</v>
      </c>
      <c r="E29" s="200">
        <v>78.5</v>
      </c>
      <c r="F29" s="30"/>
      <c r="G29" s="30"/>
      <c r="H29" s="30"/>
      <c r="I29" s="30"/>
      <c r="J29" s="30"/>
      <c r="K29" s="30"/>
      <c r="L29" s="30"/>
      <c r="M29" s="30"/>
      <c r="N29" s="30"/>
      <c r="O29" s="64">
        <f>'[1]00-01'!B23</f>
        <v>6</v>
      </c>
      <c r="P29" s="64">
        <f>'[1]00-01'!C23</f>
        <v>33</v>
      </c>
      <c r="Q29" s="64">
        <f>'[1]00-01'!D23</f>
        <v>57</v>
      </c>
      <c r="R29" s="64">
        <f>'[1]00-01'!E23</f>
        <v>45</v>
      </c>
      <c r="S29" s="64">
        <f>'[1]00-01'!F23</f>
        <v>32</v>
      </c>
      <c r="T29" s="64">
        <f>'[1]00-01'!G23</f>
        <v>17</v>
      </c>
      <c r="U29" s="64">
        <f>'[1]00-01'!H23</f>
        <v>47</v>
      </c>
      <c r="V29" s="64">
        <f>'[1]00-01'!I23</f>
        <v>33.75</v>
      </c>
      <c r="W29" s="64">
        <f>'[1]00-01'!J23</f>
        <v>27</v>
      </c>
      <c r="X29" s="64">
        <f>'[1]00-01'!K23</f>
        <v>34.5</v>
      </c>
      <c r="Y29" s="64">
        <f>'[1]00-01'!L23</f>
        <v>2.5</v>
      </c>
      <c r="Z29" s="64">
        <f>'[1]00-01'!M23</f>
        <v>0</v>
      </c>
      <c r="AA29" s="64">
        <f>'[1]00-01'!N23</f>
        <v>334.75</v>
      </c>
    </row>
    <row r="30" spans="1:27" ht="6" customHeight="1">
      <c r="A30" s="38"/>
      <c r="B30" s="200"/>
      <c r="C30" s="200"/>
      <c r="D30" s="200"/>
      <c r="E30" s="200"/>
      <c r="F30" s="30"/>
      <c r="G30" s="30"/>
      <c r="H30" s="30"/>
      <c r="I30" s="30"/>
      <c r="J30" s="30"/>
      <c r="K30" s="30"/>
      <c r="L30" s="30"/>
      <c r="M30" s="30"/>
      <c r="N30" s="30"/>
      <c r="O30" s="64">
        <f>'[1]00-01'!B24</f>
        <v>0</v>
      </c>
      <c r="P30" s="64">
        <f>'[1]00-01'!C24</f>
        <v>0</v>
      </c>
      <c r="Q30" s="64">
        <f>'[1]00-01'!D24</f>
        <v>0</v>
      </c>
      <c r="R30" s="64">
        <f>'[1]00-01'!E24</f>
        <v>0</v>
      </c>
      <c r="S30" s="64">
        <f>'[1]00-01'!F24</f>
        <v>0</v>
      </c>
      <c r="T30" s="64">
        <f>'[1]00-01'!G24</f>
        <v>0</v>
      </c>
      <c r="U30" s="64">
        <f>'[1]00-01'!H24</f>
        <v>0</v>
      </c>
      <c r="V30" s="64">
        <f>'[1]00-01'!I24</f>
        <v>0</v>
      </c>
      <c r="W30" s="64">
        <f>'[1]00-01'!J24</f>
        <v>0</v>
      </c>
      <c r="X30" s="64">
        <f>'[1]00-01'!K24</f>
        <v>0</v>
      </c>
      <c r="Y30" s="64">
        <f>'[1]00-01'!L24</f>
        <v>0</v>
      </c>
      <c r="Z30" s="64">
        <f>'[1]00-01'!M24</f>
        <v>0</v>
      </c>
      <c r="AA30" s="64">
        <f>'[1]00-01'!N24</f>
        <v>0</v>
      </c>
    </row>
    <row r="31" spans="1:27" ht="12.75">
      <c r="A31" s="37" t="s">
        <v>71</v>
      </c>
      <c r="B31" s="200">
        <v>18.5</v>
      </c>
      <c r="C31" s="200">
        <v>45</v>
      </c>
      <c r="D31" s="200">
        <v>99.5</v>
      </c>
      <c r="E31" s="200">
        <v>94.5</v>
      </c>
      <c r="F31" s="30"/>
      <c r="G31" s="30"/>
      <c r="H31" s="30"/>
      <c r="I31" s="30"/>
      <c r="J31" s="30"/>
      <c r="K31" s="30"/>
      <c r="L31" s="30"/>
      <c r="M31" s="30"/>
      <c r="N31" s="30"/>
      <c r="O31" s="64">
        <f>'[1]00-01'!B25</f>
        <v>42</v>
      </c>
      <c r="P31" s="64">
        <f>'[1]00-01'!C25</f>
        <v>43</v>
      </c>
      <c r="Q31" s="64">
        <f>'[1]00-01'!D25</f>
        <v>74</v>
      </c>
      <c r="R31" s="64">
        <f>'[1]00-01'!E25</f>
        <v>69.75</v>
      </c>
      <c r="S31" s="64">
        <f>'[1]00-01'!F25</f>
        <v>67.25</v>
      </c>
      <c r="T31" s="64">
        <f>'[1]00-01'!G25</f>
        <v>23.75</v>
      </c>
      <c r="U31" s="64">
        <f>'[1]00-01'!H25</f>
        <v>68.75</v>
      </c>
      <c r="V31" s="64">
        <f>'[1]00-01'!I25</f>
        <v>78.75</v>
      </c>
      <c r="W31" s="64">
        <f>'[1]00-01'!J25</f>
        <v>70.5</v>
      </c>
      <c r="X31" s="64">
        <f>'[1]00-01'!K25</f>
        <v>79</v>
      </c>
      <c r="Y31" s="64">
        <f>'[1]00-01'!L25</f>
        <v>6</v>
      </c>
      <c r="Z31" s="64">
        <f>'[1]00-01'!M25</f>
        <v>15</v>
      </c>
      <c r="AA31" s="64">
        <f>'[1]00-01'!N25</f>
        <v>637.75</v>
      </c>
    </row>
    <row r="32" spans="1:27" ht="6" customHeight="1">
      <c r="A32" s="38"/>
      <c r="B32" s="200"/>
      <c r="C32" s="200"/>
      <c r="D32" s="200"/>
      <c r="E32" s="200"/>
      <c r="F32" s="30"/>
      <c r="G32" s="30"/>
      <c r="H32" s="30"/>
      <c r="I32" s="30"/>
      <c r="J32" s="30"/>
      <c r="K32" s="30"/>
      <c r="L32" s="30"/>
      <c r="M32" s="30"/>
      <c r="N32" s="30"/>
      <c r="O32" s="64">
        <f>'[1]00-01'!B26</f>
        <v>0</v>
      </c>
      <c r="P32" s="64">
        <f>'[1]00-01'!C26</f>
        <v>0</v>
      </c>
      <c r="Q32" s="64">
        <f>'[1]00-01'!D26</f>
        <v>0</v>
      </c>
      <c r="R32" s="64">
        <f>'[1]00-01'!E26</f>
        <v>0</v>
      </c>
      <c r="S32" s="64">
        <f>'[1]00-01'!F26</f>
        <v>0</v>
      </c>
      <c r="T32" s="64">
        <f>'[1]00-01'!G26</f>
        <v>0</v>
      </c>
      <c r="U32" s="64">
        <f>'[1]00-01'!H26</f>
        <v>0</v>
      </c>
      <c r="V32" s="64">
        <f>'[1]00-01'!I26</f>
        <v>0</v>
      </c>
      <c r="W32" s="64">
        <f>'[1]00-01'!J26</f>
        <v>0</v>
      </c>
      <c r="X32" s="64">
        <f>'[1]00-01'!K26</f>
        <v>0</v>
      </c>
      <c r="Y32" s="64">
        <f>'[1]00-01'!L26</f>
        <v>0</v>
      </c>
      <c r="Z32" s="64">
        <f>'[1]00-01'!M26</f>
        <v>0</v>
      </c>
      <c r="AA32" s="64">
        <f>'[1]00-01'!N26</f>
        <v>0</v>
      </c>
    </row>
    <row r="33" spans="1:27" ht="12.75">
      <c r="A33" s="37" t="s">
        <v>72</v>
      </c>
      <c r="B33" s="200">
        <v>34</v>
      </c>
      <c r="C33" s="200">
        <v>17</v>
      </c>
      <c r="D33" s="200">
        <v>77</v>
      </c>
      <c r="E33" s="200">
        <v>73</v>
      </c>
      <c r="F33" s="30"/>
      <c r="G33" s="30"/>
      <c r="H33" s="30"/>
      <c r="I33" s="30"/>
      <c r="J33" s="30"/>
      <c r="K33" s="30"/>
      <c r="L33" s="30"/>
      <c r="M33" s="30"/>
      <c r="N33" s="30"/>
      <c r="O33" s="64">
        <f>'[1]00-01'!B27</f>
        <v>3</v>
      </c>
      <c r="P33" s="64">
        <f>'[1]00-01'!C27</f>
        <v>49.25</v>
      </c>
      <c r="Q33" s="64">
        <f>'[1]00-01'!D27</f>
        <v>98.5</v>
      </c>
      <c r="R33" s="64">
        <f>'[1]00-01'!E27</f>
        <v>102.25</v>
      </c>
      <c r="S33" s="64">
        <f>'[1]00-01'!F27</f>
        <v>96.75</v>
      </c>
      <c r="T33" s="64">
        <f>'[1]00-01'!G27</f>
        <v>35.25</v>
      </c>
      <c r="U33" s="64">
        <f>'[1]00-01'!H27</f>
        <v>99.5</v>
      </c>
      <c r="V33" s="64">
        <f>'[1]00-01'!I27</f>
        <v>84</v>
      </c>
      <c r="W33" s="64">
        <f>'[1]00-01'!J27</f>
        <v>75</v>
      </c>
      <c r="X33" s="64">
        <f>'[1]00-01'!K27</f>
        <v>101.5</v>
      </c>
      <c r="Y33" s="64">
        <f>'[1]00-01'!L27</f>
        <v>9</v>
      </c>
      <c r="Z33" s="64">
        <f>'[1]00-01'!M27</f>
        <v>40.5</v>
      </c>
      <c r="AA33" s="64">
        <f>'[1]00-01'!N27</f>
        <v>794.5</v>
      </c>
    </row>
    <row r="34" spans="1:27" ht="6" customHeight="1">
      <c r="A34" s="37"/>
      <c r="B34" s="200"/>
      <c r="C34" s="200"/>
      <c r="D34" s="200"/>
      <c r="E34" s="200"/>
      <c r="F34" s="30"/>
      <c r="G34" s="30"/>
      <c r="H34" s="30"/>
      <c r="I34" s="30"/>
      <c r="J34" s="30"/>
      <c r="K34" s="30"/>
      <c r="L34" s="30"/>
      <c r="M34" s="30"/>
      <c r="N34" s="30"/>
      <c r="O34" s="64">
        <f>'[1]00-01'!B28</f>
        <v>0</v>
      </c>
      <c r="P34" s="64">
        <f>'[1]00-01'!C28</f>
        <v>0</v>
      </c>
      <c r="Q34" s="64">
        <f>'[1]00-01'!D28</f>
        <v>0</v>
      </c>
      <c r="R34" s="64">
        <f>'[1]00-01'!E28</f>
        <v>0</v>
      </c>
      <c r="S34" s="64">
        <f>'[1]00-01'!F28</f>
        <v>0</v>
      </c>
      <c r="T34" s="64">
        <f>'[1]00-01'!G28</f>
        <v>0</v>
      </c>
      <c r="U34" s="64">
        <f>'[1]00-01'!H28</f>
        <v>0</v>
      </c>
      <c r="V34" s="64">
        <f>'[1]00-01'!I28</f>
        <v>0</v>
      </c>
      <c r="W34" s="64">
        <f>'[1]00-01'!J28</f>
        <v>0</v>
      </c>
      <c r="X34" s="64">
        <f>'[1]00-01'!K28</f>
        <v>0</v>
      </c>
      <c r="Y34" s="64">
        <f>'[1]00-01'!L28</f>
        <v>0</v>
      </c>
      <c r="Z34" s="64">
        <f>'[1]00-01'!M28</f>
        <v>0</v>
      </c>
      <c r="AA34" s="64">
        <f>'[1]00-01'!N28</f>
        <v>0</v>
      </c>
    </row>
    <row r="35" spans="1:27" ht="12.75">
      <c r="A35" s="37" t="s">
        <v>73</v>
      </c>
      <c r="B35" s="200">
        <v>49.5</v>
      </c>
      <c r="C35" s="200">
        <v>65</v>
      </c>
      <c r="D35" s="200">
        <v>114.5</v>
      </c>
      <c r="E35" s="200">
        <v>113</v>
      </c>
      <c r="F35" s="30"/>
      <c r="G35" s="30"/>
      <c r="H35" s="30"/>
      <c r="I35" s="30"/>
      <c r="J35" s="30"/>
      <c r="K35" s="30"/>
      <c r="L35" s="30"/>
      <c r="M35" s="30"/>
      <c r="N35" s="30"/>
      <c r="O35" s="64">
        <f>'[1]00-01'!B29</f>
        <v>36</v>
      </c>
      <c r="P35" s="64">
        <f>'[1]00-01'!C29</f>
        <v>36.5</v>
      </c>
      <c r="Q35" s="64">
        <f>'[1]00-01'!D29</f>
        <v>52</v>
      </c>
      <c r="R35" s="64">
        <f>'[1]00-01'!E29</f>
        <v>59</v>
      </c>
      <c r="S35" s="64">
        <f>'[1]00-01'!F29</f>
        <v>48.5</v>
      </c>
      <c r="T35" s="64">
        <f>'[1]00-01'!G29</f>
        <v>24.5</v>
      </c>
      <c r="U35" s="64">
        <f>'[1]00-01'!H29</f>
        <v>95</v>
      </c>
      <c r="V35" s="64">
        <f>'[1]00-01'!I29</f>
        <v>98.25</v>
      </c>
      <c r="W35" s="64">
        <f>'[1]00-01'!J29</f>
        <v>79</v>
      </c>
      <c r="X35" s="64">
        <f>'[1]00-01'!K29</f>
        <v>95.5</v>
      </c>
      <c r="Y35" s="64">
        <f>'[1]00-01'!L29</f>
        <v>18.5</v>
      </c>
      <c r="Z35" s="64">
        <f>'[1]00-01'!M29</f>
        <v>40.5</v>
      </c>
      <c r="AA35" s="64">
        <f>'[1]00-01'!N29</f>
        <v>683.25</v>
      </c>
    </row>
    <row r="36" spans="1:27" ht="6" customHeight="1">
      <c r="A36" s="38"/>
      <c r="B36" s="200"/>
      <c r="C36" s="200"/>
      <c r="D36" s="200"/>
      <c r="E36" s="200"/>
      <c r="F36" s="30"/>
      <c r="G36" s="30"/>
      <c r="H36" s="30"/>
      <c r="I36" s="30"/>
      <c r="J36" s="30"/>
      <c r="K36" s="30"/>
      <c r="L36" s="30"/>
      <c r="M36" s="30"/>
      <c r="N36" s="30"/>
      <c r="O36" s="64">
        <f>'[1]00-01'!B30</f>
        <v>0</v>
      </c>
      <c r="P36" s="64">
        <f>'[1]00-01'!C30</f>
        <v>0</v>
      </c>
      <c r="Q36" s="64">
        <f>'[1]00-01'!D30</f>
        <v>0</v>
      </c>
      <c r="R36" s="64">
        <f>'[1]00-01'!E30</f>
        <v>0</v>
      </c>
      <c r="S36" s="64">
        <f>'[1]00-01'!F30</f>
        <v>0</v>
      </c>
      <c r="T36" s="64">
        <f>'[1]00-01'!G30</f>
        <v>0</v>
      </c>
      <c r="U36" s="64">
        <f>'[1]00-01'!H30</f>
        <v>0</v>
      </c>
      <c r="V36" s="64">
        <f>'[1]00-01'!I30</f>
        <v>0</v>
      </c>
      <c r="W36" s="64">
        <f>'[1]00-01'!J30</f>
        <v>0</v>
      </c>
      <c r="X36" s="64">
        <f>'[1]00-01'!K30</f>
        <v>0</v>
      </c>
      <c r="Y36" s="64">
        <f>'[1]00-01'!L30</f>
        <v>0</v>
      </c>
      <c r="Z36" s="64">
        <f>'[1]00-01'!M30</f>
        <v>0</v>
      </c>
      <c r="AA36" s="64">
        <f>'[1]00-01'!N30</f>
        <v>0</v>
      </c>
    </row>
    <row r="37" spans="1:27" ht="12.75">
      <c r="A37" s="37" t="s">
        <v>74</v>
      </c>
      <c r="B37" s="200">
        <v>66.5</v>
      </c>
      <c r="C37" s="200">
        <v>42</v>
      </c>
      <c r="D37" s="200">
        <v>98</v>
      </c>
      <c r="E37" s="200">
        <v>95</v>
      </c>
      <c r="F37" s="30"/>
      <c r="G37" s="30"/>
      <c r="H37" s="30"/>
      <c r="I37" s="30"/>
      <c r="J37" s="30"/>
      <c r="K37" s="30"/>
      <c r="L37" s="30"/>
      <c r="M37" s="30"/>
      <c r="N37" s="30"/>
      <c r="O37" s="64">
        <f>'[1]00-01'!B31</f>
        <v>52</v>
      </c>
      <c r="P37" s="64">
        <f>'[1]00-01'!C31</f>
        <v>91.75</v>
      </c>
      <c r="Q37" s="64">
        <f>'[1]00-01'!D31</f>
        <v>112.75</v>
      </c>
      <c r="R37" s="64">
        <f>'[1]00-01'!E31</f>
        <v>118.25</v>
      </c>
      <c r="S37" s="64">
        <f>'[1]00-01'!F31</f>
        <v>115.25</v>
      </c>
      <c r="T37" s="64">
        <f>'[1]00-01'!G31</f>
        <v>39.5</v>
      </c>
      <c r="U37" s="64">
        <f>'[1]00-01'!H31</f>
        <v>122.5</v>
      </c>
      <c r="V37" s="64">
        <f>'[1]00-01'!I31</f>
        <v>105.5</v>
      </c>
      <c r="W37" s="64">
        <f>'[1]00-01'!J31</f>
        <v>95</v>
      </c>
      <c r="X37" s="64">
        <f>'[1]00-01'!K31</f>
        <v>123.5</v>
      </c>
      <c r="Y37" s="64">
        <f>'[1]00-01'!L31</f>
        <v>57</v>
      </c>
      <c r="Z37" s="64">
        <f>'[1]00-01'!M31</f>
        <v>32</v>
      </c>
      <c r="AA37" s="64">
        <f>'[1]00-01'!N31</f>
        <v>1065</v>
      </c>
    </row>
    <row r="38" spans="1:27" ht="6" customHeight="1">
      <c r="A38" s="38"/>
      <c r="B38" s="200"/>
      <c r="C38" s="200"/>
      <c r="D38" s="200"/>
      <c r="E38" s="200"/>
      <c r="F38" s="30"/>
      <c r="G38" s="30"/>
      <c r="H38" s="30"/>
      <c r="I38" s="30"/>
      <c r="J38" s="30"/>
      <c r="K38" s="30"/>
      <c r="L38" s="30"/>
      <c r="M38" s="30"/>
      <c r="N38" s="30"/>
      <c r="O38" s="64">
        <f>'[1]00-01'!B32</f>
        <v>0</v>
      </c>
      <c r="P38" s="64">
        <f>'[1]00-01'!C32</f>
        <v>0</v>
      </c>
      <c r="Q38" s="64">
        <f>'[1]00-01'!D32</f>
        <v>0</v>
      </c>
      <c r="R38" s="64">
        <f>'[1]00-01'!E32</f>
        <v>0</v>
      </c>
      <c r="S38" s="64">
        <f>'[1]00-01'!F32</f>
        <v>0</v>
      </c>
      <c r="T38" s="64">
        <f>'[1]00-01'!G32</f>
        <v>0</v>
      </c>
      <c r="U38" s="64">
        <f>'[1]00-01'!H32</f>
        <v>0</v>
      </c>
      <c r="V38" s="64">
        <f>'[1]00-01'!I32</f>
        <v>0</v>
      </c>
      <c r="W38" s="64">
        <f>'[1]00-01'!J32</f>
        <v>0</v>
      </c>
      <c r="X38" s="64">
        <f>'[1]00-01'!K32</f>
        <v>0</v>
      </c>
      <c r="Y38" s="64">
        <f>'[1]00-01'!L32</f>
        <v>0</v>
      </c>
      <c r="Z38" s="64">
        <f>'[1]00-01'!M32</f>
        <v>0</v>
      </c>
      <c r="AA38" s="64">
        <f>'[1]00-01'!N32</f>
        <v>0</v>
      </c>
    </row>
    <row r="39" spans="1:27" ht="12.75">
      <c r="A39" s="37" t="s">
        <v>75</v>
      </c>
      <c r="B39" s="200">
        <v>56</v>
      </c>
      <c r="C39" s="200">
        <v>24</v>
      </c>
      <c r="D39" s="200">
        <v>77.5</v>
      </c>
      <c r="E39" s="200">
        <v>76</v>
      </c>
      <c r="F39" s="30"/>
      <c r="G39" s="30"/>
      <c r="H39" s="30"/>
      <c r="I39" s="30"/>
      <c r="J39" s="30"/>
      <c r="K39" s="30"/>
      <c r="L39" s="30"/>
      <c r="M39" s="30"/>
      <c r="N39" s="30"/>
      <c r="O39" s="64">
        <f>'[1]00-01'!B33</f>
        <v>42</v>
      </c>
      <c r="P39" s="64">
        <f>'[1]00-01'!C33</f>
        <v>52</v>
      </c>
      <c r="Q39" s="64">
        <f>'[1]00-01'!D33</f>
        <v>85.75</v>
      </c>
      <c r="R39" s="64">
        <f>'[1]00-01'!E33</f>
        <v>61.5</v>
      </c>
      <c r="S39" s="64">
        <f>'[1]00-01'!F33</f>
        <v>71.5</v>
      </c>
      <c r="T39" s="64">
        <f>'[1]00-01'!G33</f>
        <v>33.25</v>
      </c>
      <c r="U39" s="64">
        <f>'[1]00-01'!H33</f>
        <v>106.5</v>
      </c>
      <c r="V39" s="64">
        <f>'[1]00-01'!I33</f>
        <v>109</v>
      </c>
      <c r="W39" s="64">
        <f>'[1]00-01'!J33</f>
        <v>90</v>
      </c>
      <c r="X39" s="64">
        <f>'[1]00-01'!K33</f>
        <v>94</v>
      </c>
      <c r="Y39" s="64">
        <f>'[1]00-01'!L33</f>
        <v>24</v>
      </c>
      <c r="Z39" s="64">
        <f>'[1]00-01'!M33</f>
        <v>104.5</v>
      </c>
      <c r="AA39" s="64">
        <f>'[1]00-01'!N33</f>
        <v>874</v>
      </c>
    </row>
    <row r="40" spans="1:27" ht="6" customHeight="1">
      <c r="A40" s="38"/>
      <c r="B40" s="200"/>
      <c r="C40" s="200"/>
      <c r="D40" s="200"/>
      <c r="E40" s="200"/>
      <c r="F40" s="30"/>
      <c r="G40" s="30"/>
      <c r="H40" s="30"/>
      <c r="I40" s="30"/>
      <c r="J40" s="30"/>
      <c r="K40" s="30"/>
      <c r="L40" s="30"/>
      <c r="M40" s="30"/>
      <c r="N40" s="30"/>
      <c r="O40" s="64">
        <f>'[1]00-01'!B34</f>
        <v>0</v>
      </c>
      <c r="P40" s="64">
        <f>'[1]00-01'!C34</f>
        <v>0</v>
      </c>
      <c r="Q40" s="64">
        <f>'[1]00-01'!D34</f>
        <v>0</v>
      </c>
      <c r="R40" s="64">
        <f>'[1]00-01'!E34</f>
        <v>0</v>
      </c>
      <c r="S40" s="64">
        <f>'[1]00-01'!F34</f>
        <v>0</v>
      </c>
      <c r="T40" s="64">
        <f>'[1]00-01'!G34</f>
        <v>0</v>
      </c>
      <c r="U40" s="64">
        <f>'[1]00-01'!H34</f>
        <v>0</v>
      </c>
      <c r="V40" s="64">
        <f>'[1]00-01'!I34</f>
        <v>0</v>
      </c>
      <c r="W40" s="64">
        <f>'[1]00-01'!J34</f>
        <v>0</v>
      </c>
      <c r="X40" s="64">
        <f>'[1]00-01'!K34</f>
        <v>0</v>
      </c>
      <c r="Y40" s="64">
        <f>'[1]00-01'!L34</f>
        <v>0</v>
      </c>
      <c r="Z40" s="64">
        <f>'[1]00-01'!M34</f>
        <v>0</v>
      </c>
      <c r="AA40" s="64">
        <f>'[1]00-01'!N34</f>
        <v>0</v>
      </c>
    </row>
    <row r="41" spans="1:27" ht="12.75">
      <c r="A41" s="37" t="s">
        <v>76</v>
      </c>
      <c r="B41" s="200">
        <v>45</v>
      </c>
      <c r="C41" s="200">
        <v>45</v>
      </c>
      <c r="D41" s="200">
        <v>87</v>
      </c>
      <c r="E41" s="200">
        <v>87.5</v>
      </c>
      <c r="F41" s="30"/>
      <c r="G41" s="30"/>
      <c r="H41" s="30"/>
      <c r="I41" s="30"/>
      <c r="J41" s="30"/>
      <c r="K41" s="30"/>
      <c r="L41" s="30"/>
      <c r="M41" s="30"/>
      <c r="N41" s="30"/>
      <c r="O41" s="64">
        <f>'[1]00-01'!B35</f>
        <v>3</v>
      </c>
      <c r="P41" s="64">
        <f>'[1]00-01'!C35</f>
        <v>26</v>
      </c>
      <c r="Q41" s="64">
        <f>'[1]00-01'!D35</f>
        <v>42</v>
      </c>
      <c r="R41" s="64">
        <f>'[1]00-01'!E35</f>
        <v>29.5</v>
      </c>
      <c r="S41" s="64">
        <f>'[1]00-01'!F35</f>
        <v>30.25</v>
      </c>
      <c r="T41" s="64">
        <f>'[1]00-01'!G35</f>
        <v>11.5</v>
      </c>
      <c r="U41" s="64">
        <f>'[1]00-01'!H35</f>
        <v>55</v>
      </c>
      <c r="V41" s="64">
        <f>'[1]00-01'!I35</f>
        <v>26.25</v>
      </c>
      <c r="W41" s="64">
        <f>'[1]00-01'!J35</f>
        <v>21</v>
      </c>
      <c r="X41" s="64">
        <f>'[1]00-01'!K35</f>
        <v>23</v>
      </c>
      <c r="Y41" s="64">
        <f>'[1]00-01'!L35</f>
        <v>6</v>
      </c>
      <c r="Z41" s="64">
        <f>'[1]00-01'!M35</f>
        <v>0</v>
      </c>
      <c r="AA41" s="64">
        <f>'[1]00-01'!N35</f>
        <v>273.5</v>
      </c>
    </row>
    <row r="42" spans="1:27" ht="6" customHeight="1">
      <c r="A42" s="38"/>
      <c r="B42" s="200"/>
      <c r="C42" s="200"/>
      <c r="D42" s="200"/>
      <c r="E42" s="200"/>
      <c r="F42" s="30"/>
      <c r="G42" s="30"/>
      <c r="H42" s="30"/>
      <c r="I42" s="30"/>
      <c r="J42" s="30"/>
      <c r="K42" s="30"/>
      <c r="L42" s="30"/>
      <c r="M42" s="30"/>
      <c r="N42" s="30"/>
      <c r="O42" s="64">
        <f>'[1]00-01'!B36</f>
        <v>0</v>
      </c>
      <c r="P42" s="64">
        <f>'[1]00-01'!C36</f>
        <v>0</v>
      </c>
      <c r="Q42" s="64">
        <f>'[1]00-01'!D36</f>
        <v>0</v>
      </c>
      <c r="R42" s="64">
        <f>'[1]00-01'!E36</f>
        <v>0</v>
      </c>
      <c r="S42" s="64">
        <f>'[1]00-01'!F36</f>
        <v>0</v>
      </c>
      <c r="T42" s="64">
        <f>'[1]00-01'!G36</f>
        <v>0</v>
      </c>
      <c r="U42" s="64">
        <f>'[1]00-01'!H36</f>
        <v>0</v>
      </c>
      <c r="V42" s="64">
        <f>'[1]00-01'!I36</f>
        <v>0</v>
      </c>
      <c r="W42" s="64">
        <f>'[1]00-01'!J36</f>
        <v>0</v>
      </c>
      <c r="X42" s="64">
        <f>'[1]00-01'!K36</f>
        <v>0</v>
      </c>
      <c r="Y42" s="64">
        <f>'[1]00-01'!L36</f>
        <v>0</v>
      </c>
      <c r="Z42" s="64">
        <f>'[1]00-01'!M36</f>
        <v>0</v>
      </c>
      <c r="AA42" s="64">
        <f>'[1]00-01'!N36</f>
        <v>0</v>
      </c>
    </row>
    <row r="43" spans="1:27" ht="12.75">
      <c r="A43" s="37" t="s">
        <v>77</v>
      </c>
      <c r="B43" s="200">
        <v>45</v>
      </c>
      <c r="C43" s="200">
        <v>41</v>
      </c>
      <c r="D43" s="200">
        <v>75</v>
      </c>
      <c r="E43" s="200">
        <v>82.5</v>
      </c>
      <c r="F43" s="30"/>
      <c r="G43" s="30"/>
      <c r="H43" s="30"/>
      <c r="I43" s="30"/>
      <c r="J43" s="30"/>
      <c r="K43" s="30"/>
      <c r="L43" s="30"/>
      <c r="M43" s="30"/>
      <c r="N43" s="30"/>
      <c r="O43" s="64">
        <f>'[1]00-01'!B37</f>
        <v>38</v>
      </c>
      <c r="P43" s="64">
        <f>'[1]00-01'!C37</f>
        <v>49.25</v>
      </c>
      <c r="Q43" s="64">
        <f>'[1]00-01'!D37</f>
        <v>94.25</v>
      </c>
      <c r="R43" s="64">
        <f>'[1]00-01'!E37</f>
        <v>49</v>
      </c>
      <c r="S43" s="64">
        <f>'[1]00-01'!F37</f>
        <v>45.5</v>
      </c>
      <c r="T43" s="64">
        <f>'[1]00-01'!G37</f>
        <v>23.5</v>
      </c>
      <c r="U43" s="64">
        <f>'[1]00-01'!H37</f>
        <v>79.25</v>
      </c>
      <c r="V43" s="64">
        <f>'[1]00-01'!I37</f>
        <v>65.5</v>
      </c>
      <c r="W43" s="64">
        <f>'[1]00-01'!J37</f>
        <v>59</v>
      </c>
      <c r="X43" s="64">
        <f>'[1]00-01'!K37</f>
        <v>67.5</v>
      </c>
      <c r="Y43" s="64">
        <f>'[1]00-01'!L37</f>
        <v>91.5</v>
      </c>
      <c r="Z43" s="64">
        <f>'[1]00-01'!M37</f>
        <v>97</v>
      </c>
      <c r="AA43" s="64">
        <f>'[1]00-01'!N37</f>
        <v>759.25</v>
      </c>
    </row>
    <row r="44" spans="1:27" ht="6" customHeight="1">
      <c r="A44" s="38"/>
      <c r="B44" s="200"/>
      <c r="C44" s="200"/>
      <c r="D44" s="200"/>
      <c r="E44" s="200"/>
      <c r="F44" s="30"/>
      <c r="G44" s="30"/>
      <c r="H44" s="30"/>
      <c r="I44" s="30"/>
      <c r="J44" s="30"/>
      <c r="K44" s="30"/>
      <c r="L44" s="30"/>
      <c r="M44" s="30"/>
      <c r="N44" s="30"/>
      <c r="O44" s="64">
        <f>'[1]00-01'!B38</f>
        <v>0</v>
      </c>
      <c r="P44" s="64">
        <f>'[1]00-01'!C38</f>
        <v>0</v>
      </c>
      <c r="Q44" s="64">
        <f>'[1]00-01'!D38</f>
        <v>0</v>
      </c>
      <c r="R44" s="64">
        <f>'[1]00-01'!E38</f>
        <v>0</v>
      </c>
      <c r="S44" s="64">
        <f>'[1]00-01'!F38</f>
        <v>0</v>
      </c>
      <c r="T44" s="64">
        <f>'[1]00-01'!G38</f>
        <v>0</v>
      </c>
      <c r="U44" s="64">
        <f>'[1]00-01'!H38</f>
        <v>0</v>
      </c>
      <c r="V44" s="64">
        <f>'[1]00-01'!I38</f>
        <v>0</v>
      </c>
      <c r="W44" s="64">
        <f>'[1]00-01'!J38</f>
        <v>0</v>
      </c>
      <c r="X44" s="64">
        <f>'[1]00-01'!K38</f>
        <v>0</v>
      </c>
      <c r="Y44" s="64">
        <f>'[1]00-01'!L38</f>
        <v>0</v>
      </c>
      <c r="Z44" s="64">
        <f>'[1]00-01'!M38</f>
        <v>0</v>
      </c>
      <c r="AA44" s="64">
        <f>'[1]00-01'!N38</f>
        <v>0</v>
      </c>
    </row>
    <row r="45" spans="1:27" ht="12.75">
      <c r="A45" s="38" t="s">
        <v>189</v>
      </c>
      <c r="B45" s="200">
        <v>36</v>
      </c>
      <c r="C45" s="200">
        <v>33</v>
      </c>
      <c r="D45" s="200">
        <v>56.5</v>
      </c>
      <c r="E45" s="200">
        <v>61</v>
      </c>
      <c r="F45" s="30"/>
      <c r="G45" s="30"/>
      <c r="H45" s="30"/>
      <c r="I45" s="30"/>
      <c r="J45" s="30"/>
      <c r="K45" s="30"/>
      <c r="L45" s="30"/>
      <c r="M45" s="30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6" customHeight="1">
      <c r="A46" s="38"/>
      <c r="B46" s="200"/>
      <c r="C46" s="200"/>
      <c r="D46" s="200"/>
      <c r="E46" s="200"/>
      <c r="F46" s="30"/>
      <c r="G46" s="30"/>
      <c r="H46" s="30"/>
      <c r="I46" s="30"/>
      <c r="J46" s="30"/>
      <c r="K46" s="30"/>
      <c r="L46" s="30"/>
      <c r="M46" s="30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ht="12.75">
      <c r="A47" s="37" t="s">
        <v>78</v>
      </c>
      <c r="B47" s="200">
        <v>9.5</v>
      </c>
      <c r="C47" s="200">
        <v>17</v>
      </c>
      <c r="D47" s="200">
        <v>39</v>
      </c>
      <c r="E47" s="200">
        <v>37.5</v>
      </c>
      <c r="F47" s="30"/>
      <c r="G47" s="30"/>
      <c r="H47" s="30"/>
      <c r="I47" s="30"/>
      <c r="J47" s="30"/>
      <c r="K47" s="30"/>
      <c r="L47" s="30"/>
      <c r="M47" s="30"/>
      <c r="N47" s="30"/>
      <c r="O47" s="64">
        <f>'[1]00-01'!B39</f>
        <v>27</v>
      </c>
      <c r="P47" s="64">
        <f>'[1]00-01'!C39</f>
        <v>77</v>
      </c>
      <c r="Q47" s="64">
        <f>'[1]00-01'!D39</f>
        <v>143.5</v>
      </c>
      <c r="R47" s="64">
        <f>'[1]00-01'!E39</f>
        <v>93</v>
      </c>
      <c r="S47" s="64">
        <f>'[1]00-01'!F39</f>
        <v>90.5</v>
      </c>
      <c r="T47" s="64">
        <f>'[1]00-01'!G39</f>
        <v>41</v>
      </c>
      <c r="U47" s="64">
        <f>'[1]00-01'!H39</f>
        <v>95.5</v>
      </c>
      <c r="V47" s="64">
        <f>'[1]00-01'!I39</f>
        <v>114.5</v>
      </c>
      <c r="W47" s="64">
        <f>'[1]00-01'!J39</f>
        <v>79</v>
      </c>
      <c r="X47" s="64">
        <f>'[1]00-01'!K39</f>
        <v>96.5</v>
      </c>
      <c r="Y47" s="64">
        <f>'[1]00-01'!L39</f>
        <v>21</v>
      </c>
      <c r="Z47" s="64">
        <f>'[1]00-01'!M39</f>
        <v>0</v>
      </c>
      <c r="AA47" s="64">
        <f>'[1]00-01'!N39</f>
        <v>878.5</v>
      </c>
    </row>
    <row r="48" spans="1:27" ht="6" customHeight="1">
      <c r="A48" s="38"/>
      <c r="B48" s="200"/>
      <c r="C48" s="200"/>
      <c r="D48" s="200"/>
      <c r="E48" s="200"/>
      <c r="F48" s="30"/>
      <c r="G48" s="30"/>
      <c r="H48" s="30"/>
      <c r="I48" s="30"/>
      <c r="J48" s="30"/>
      <c r="K48" s="30"/>
      <c r="L48" s="30"/>
      <c r="M48" s="30"/>
      <c r="N48" s="30"/>
      <c r="O48" s="64">
        <f>'[1]00-01'!B40</f>
        <v>0</v>
      </c>
      <c r="P48" s="64">
        <f>'[1]00-01'!C40</f>
        <v>0</v>
      </c>
      <c r="Q48" s="64">
        <f>'[1]00-01'!D40</f>
        <v>0</v>
      </c>
      <c r="R48" s="64">
        <f>'[1]00-01'!E40</f>
        <v>0</v>
      </c>
      <c r="S48" s="64">
        <f>'[1]00-01'!F40</f>
        <v>0</v>
      </c>
      <c r="T48" s="64">
        <f>'[1]00-01'!G40</f>
        <v>0</v>
      </c>
      <c r="U48" s="64">
        <f>'[1]00-01'!H40</f>
        <v>0</v>
      </c>
      <c r="V48" s="64">
        <f>'[1]00-01'!I40</f>
        <v>0</v>
      </c>
      <c r="W48" s="64">
        <f>'[1]00-01'!J40</f>
        <v>0</v>
      </c>
      <c r="X48" s="64">
        <f>'[1]00-01'!K40</f>
        <v>0</v>
      </c>
      <c r="Y48" s="64">
        <f>'[1]00-01'!L40</f>
        <v>0</v>
      </c>
      <c r="Z48" s="64">
        <f>'[1]00-01'!M40</f>
        <v>0</v>
      </c>
      <c r="AA48" s="64">
        <f>'[1]00-01'!N40</f>
        <v>0</v>
      </c>
    </row>
    <row r="49" spans="1:27" ht="12.75">
      <c r="A49" s="37" t="s">
        <v>184</v>
      </c>
      <c r="B49" s="200">
        <v>12</v>
      </c>
      <c r="C49" s="200">
        <v>23</v>
      </c>
      <c r="D49" s="200">
        <v>19</v>
      </c>
      <c r="E49" s="200">
        <v>11</v>
      </c>
      <c r="F49" s="30"/>
      <c r="G49" s="30"/>
      <c r="H49" s="30"/>
      <c r="I49" s="30"/>
      <c r="J49" s="30"/>
      <c r="K49" s="30"/>
      <c r="L49" s="30"/>
      <c r="M49" s="30"/>
      <c r="N49" s="30"/>
      <c r="O49" s="64">
        <f>'[1]00-01'!B41</f>
        <v>13</v>
      </c>
      <c r="P49" s="64">
        <f>'[1]00-01'!C41</f>
        <v>23</v>
      </c>
      <c r="Q49" s="64">
        <f>'[1]00-01'!D41</f>
        <v>65.75</v>
      </c>
      <c r="R49" s="64">
        <f>'[1]00-01'!E41</f>
        <v>58.75</v>
      </c>
      <c r="S49" s="64">
        <f>'[1]00-01'!F41</f>
        <v>64</v>
      </c>
      <c r="T49" s="64">
        <f>'[1]00-01'!G41</f>
        <v>25.75</v>
      </c>
      <c r="U49" s="64">
        <f>'[1]00-01'!H41</f>
        <v>103.75</v>
      </c>
      <c r="V49" s="64">
        <f>'[1]00-01'!I41</f>
        <v>87</v>
      </c>
      <c r="W49" s="64">
        <f>'[1]00-01'!J41</f>
        <v>68.5</v>
      </c>
      <c r="X49" s="64">
        <f>'[1]00-01'!K41</f>
        <v>77.5</v>
      </c>
      <c r="Y49" s="64">
        <f>'[1]00-01'!L41</f>
        <v>43.5</v>
      </c>
      <c r="Z49" s="64">
        <f>'[1]00-01'!M41</f>
        <v>78</v>
      </c>
      <c r="AA49" s="64">
        <f>'[1]00-01'!N41</f>
        <v>708.5</v>
      </c>
    </row>
    <row r="50" spans="1:27" ht="6" customHeight="1">
      <c r="A50" s="38"/>
      <c r="B50" s="200"/>
      <c r="C50" s="200"/>
      <c r="D50" s="200"/>
      <c r="E50" s="200"/>
      <c r="F50" s="30"/>
      <c r="G50" s="30"/>
      <c r="H50" s="30"/>
      <c r="I50" s="30"/>
      <c r="J50" s="30"/>
      <c r="K50" s="30"/>
      <c r="L50" s="30"/>
      <c r="M50" s="30"/>
      <c r="N50" s="30"/>
      <c r="O50" s="64">
        <f>'[1]00-01'!B42</f>
        <v>0</v>
      </c>
      <c r="P50" s="64">
        <f>'[1]00-01'!C42</f>
        <v>0</v>
      </c>
      <c r="Q50" s="64">
        <f>'[1]00-01'!D42</f>
        <v>0</v>
      </c>
      <c r="R50" s="64">
        <f>'[1]00-01'!E42</f>
        <v>0</v>
      </c>
      <c r="S50" s="64">
        <f>'[1]00-01'!F42</f>
        <v>0</v>
      </c>
      <c r="T50" s="64">
        <f>'[1]00-01'!G42</f>
        <v>0</v>
      </c>
      <c r="U50" s="64">
        <f>'[1]00-01'!H42</f>
        <v>0</v>
      </c>
      <c r="V50" s="64">
        <f>'[1]00-01'!I42</f>
        <v>0</v>
      </c>
      <c r="W50" s="64">
        <f>'[1]00-01'!J42</f>
        <v>0</v>
      </c>
      <c r="X50" s="64">
        <f>'[1]00-01'!K42</f>
        <v>0</v>
      </c>
      <c r="Y50" s="64">
        <f>'[1]00-01'!L42</f>
        <v>0</v>
      </c>
      <c r="Z50" s="64">
        <f>'[1]00-01'!M42</f>
        <v>0</v>
      </c>
      <c r="AA50" s="64">
        <f>'[1]00-01'!N42</f>
        <v>0</v>
      </c>
    </row>
    <row r="51" spans="1:27" ht="12.75">
      <c r="A51" s="38" t="s">
        <v>190</v>
      </c>
      <c r="B51" s="200">
        <v>0</v>
      </c>
      <c r="C51" s="200">
        <v>0</v>
      </c>
      <c r="D51" s="200">
        <v>0</v>
      </c>
      <c r="E51" s="200">
        <v>3</v>
      </c>
      <c r="F51" s="30"/>
      <c r="G51" s="30"/>
      <c r="H51" s="30"/>
      <c r="I51" s="30"/>
      <c r="J51" s="30"/>
      <c r="K51" s="30"/>
      <c r="L51" s="30"/>
      <c r="M51" s="30"/>
      <c r="N51" s="30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6" customHeight="1">
      <c r="A52" s="38"/>
      <c r="B52" s="200"/>
      <c r="C52" s="200"/>
      <c r="D52" s="200"/>
      <c r="E52" s="200"/>
      <c r="F52" s="30"/>
      <c r="G52" s="30"/>
      <c r="H52" s="30"/>
      <c r="I52" s="30"/>
      <c r="J52" s="30"/>
      <c r="K52" s="30"/>
      <c r="L52" s="30"/>
      <c r="M52" s="30"/>
      <c r="N52" s="30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 ht="12.75">
      <c r="A53" s="37" t="s">
        <v>79</v>
      </c>
      <c r="B53" s="200">
        <v>0</v>
      </c>
      <c r="C53" s="200">
        <v>14</v>
      </c>
      <c r="D53" s="200">
        <v>35</v>
      </c>
      <c r="E53" s="200">
        <v>24</v>
      </c>
      <c r="F53" s="30"/>
      <c r="G53" s="30"/>
      <c r="H53" s="30"/>
      <c r="I53" s="30"/>
      <c r="J53" s="30"/>
      <c r="K53" s="30"/>
      <c r="L53" s="30"/>
      <c r="M53" s="30"/>
      <c r="N53" s="30"/>
      <c r="O53" s="64">
        <f>'[1]00-01'!B43</f>
        <v>11</v>
      </c>
      <c r="P53" s="64">
        <f>'[1]00-01'!C43</f>
        <v>64.25</v>
      </c>
      <c r="Q53" s="64">
        <f>'[1]00-01'!D43</f>
        <v>147.5</v>
      </c>
      <c r="R53" s="64">
        <f>'[1]00-01'!E43</f>
        <v>141.25</v>
      </c>
      <c r="S53" s="64">
        <f>'[1]00-01'!F43</f>
        <v>133</v>
      </c>
      <c r="T53" s="64">
        <f>'[1]00-01'!G43</f>
        <v>57.25</v>
      </c>
      <c r="U53" s="64">
        <f>'[1]00-01'!H43</f>
        <v>122.75</v>
      </c>
      <c r="V53" s="64">
        <f>'[1]00-01'!I43</f>
        <v>139.5</v>
      </c>
      <c r="W53" s="64">
        <f>'[1]00-01'!J43</f>
        <v>110.5</v>
      </c>
      <c r="X53" s="64">
        <f>'[1]00-01'!K43</f>
        <v>127.5</v>
      </c>
      <c r="Y53" s="64">
        <f>'[1]00-01'!L43</f>
        <v>69</v>
      </c>
      <c r="Z53" s="64">
        <f>'[1]00-01'!M43</f>
        <v>67</v>
      </c>
      <c r="AA53" s="64">
        <f>'[1]00-01'!N43</f>
        <v>1190.5</v>
      </c>
    </row>
    <row r="54" spans="1:27" ht="6" customHeight="1">
      <c r="A54" s="38"/>
      <c r="B54" s="200"/>
      <c r="C54" s="200"/>
      <c r="D54" s="200"/>
      <c r="E54" s="200"/>
      <c r="F54" s="30"/>
      <c r="G54" s="30"/>
      <c r="H54" s="30"/>
      <c r="I54" s="30"/>
      <c r="J54" s="30"/>
      <c r="K54" s="30"/>
      <c r="L54" s="30"/>
      <c r="M54" s="30"/>
      <c r="N54" s="30"/>
      <c r="O54" s="64">
        <f>'[1]00-01'!B44</f>
        <v>0</v>
      </c>
      <c r="P54" s="64">
        <f>'[1]00-01'!C44</f>
        <v>0</v>
      </c>
      <c r="Q54" s="64">
        <f>'[1]00-01'!D44</f>
        <v>0</v>
      </c>
      <c r="R54" s="64">
        <f>'[1]00-01'!E44</f>
        <v>0</v>
      </c>
      <c r="S54" s="64">
        <f>'[1]00-01'!F44</f>
        <v>0</v>
      </c>
      <c r="T54" s="64">
        <f>'[1]00-01'!G44</f>
        <v>0</v>
      </c>
      <c r="U54" s="64">
        <f>'[1]00-01'!H44</f>
        <v>0</v>
      </c>
      <c r="V54" s="64">
        <f>'[1]00-01'!I44</f>
        <v>0</v>
      </c>
      <c r="W54" s="64">
        <f>'[1]00-01'!J44</f>
        <v>0</v>
      </c>
      <c r="X54" s="64">
        <f>'[1]00-01'!K44</f>
        <v>0</v>
      </c>
      <c r="Y54" s="64">
        <f>'[1]00-01'!L44</f>
        <v>0</v>
      </c>
      <c r="Z54" s="64">
        <f>'[1]00-01'!M44</f>
        <v>0</v>
      </c>
      <c r="AA54" s="64">
        <f>'[1]00-01'!N44</f>
        <v>0</v>
      </c>
    </row>
    <row r="55" spans="1:27" ht="12.75">
      <c r="A55" s="37" t="s">
        <v>80</v>
      </c>
      <c r="B55" s="200">
        <v>0</v>
      </c>
      <c r="C55" s="200">
        <v>19</v>
      </c>
      <c r="D55" s="200">
        <v>35</v>
      </c>
      <c r="E55" s="200">
        <v>52</v>
      </c>
      <c r="F55" s="30"/>
      <c r="G55" s="30"/>
      <c r="H55" s="30"/>
      <c r="I55" s="30"/>
      <c r="J55" s="30"/>
      <c r="K55" s="30"/>
      <c r="L55" s="30"/>
      <c r="M55" s="30"/>
      <c r="N55" s="30"/>
      <c r="O55" s="64">
        <f>'[1]00-01'!B45</f>
        <v>0</v>
      </c>
      <c r="P55" s="64">
        <f>'[1]00-01'!C45</f>
        <v>0</v>
      </c>
      <c r="Q55" s="64">
        <f>'[1]00-01'!D45</f>
        <v>0</v>
      </c>
      <c r="R55" s="64">
        <f>'[1]00-01'!E45</f>
        <v>0</v>
      </c>
      <c r="S55" s="64">
        <f>'[1]00-01'!F45</f>
        <v>0</v>
      </c>
      <c r="T55" s="64">
        <f>'[1]00-01'!G45</f>
        <v>0</v>
      </c>
      <c r="U55" s="64">
        <f>'[1]00-01'!H45</f>
        <v>21</v>
      </c>
      <c r="V55" s="64">
        <f>'[1]00-01'!I45</f>
        <v>26</v>
      </c>
      <c r="W55" s="64">
        <f>'[1]00-01'!J45</f>
        <v>22</v>
      </c>
      <c r="X55" s="64">
        <f>'[1]00-01'!K45</f>
        <v>18</v>
      </c>
      <c r="Y55" s="64">
        <f>'[1]00-01'!L45</f>
        <v>11</v>
      </c>
      <c r="Z55" s="64">
        <f>'[1]00-01'!M45</f>
        <v>25</v>
      </c>
      <c r="AA55" s="64">
        <f>'[1]00-01'!N45</f>
        <v>123</v>
      </c>
    </row>
    <row r="56" spans="1:27" ht="6" customHeight="1">
      <c r="A56" s="38"/>
      <c r="B56" s="200"/>
      <c r="C56" s="200"/>
      <c r="D56" s="200"/>
      <c r="E56" s="200"/>
      <c r="F56" s="30"/>
      <c r="G56" s="30"/>
      <c r="H56" s="30"/>
      <c r="I56" s="30"/>
      <c r="J56" s="30"/>
      <c r="K56" s="30"/>
      <c r="L56" s="30"/>
      <c r="M56" s="30"/>
      <c r="N56" s="30"/>
      <c r="O56" s="64">
        <f>'[1]00-01'!B46</f>
        <v>0</v>
      </c>
      <c r="P56" s="64">
        <f>'[1]00-01'!C46</f>
        <v>0</v>
      </c>
      <c r="Q56" s="64">
        <f>'[1]00-01'!D46</f>
        <v>0</v>
      </c>
      <c r="R56" s="64">
        <f>'[1]00-01'!E46</f>
        <v>0</v>
      </c>
      <c r="S56" s="64">
        <f>'[1]00-01'!F46</f>
        <v>0</v>
      </c>
      <c r="T56" s="64">
        <f>'[1]00-01'!G46</f>
        <v>0</v>
      </c>
      <c r="U56" s="64">
        <f>'[1]00-01'!H46</f>
        <v>0</v>
      </c>
      <c r="V56" s="64">
        <f>'[1]00-01'!I46</f>
        <v>0</v>
      </c>
      <c r="W56" s="64">
        <f>'[1]00-01'!J46</f>
        <v>0</v>
      </c>
      <c r="X56" s="64">
        <f>'[1]00-01'!K46</f>
        <v>0</v>
      </c>
      <c r="Y56" s="64">
        <f>'[1]00-01'!L46</f>
        <v>0</v>
      </c>
      <c r="Z56" s="64">
        <f>'[1]00-01'!M46</f>
        <v>0</v>
      </c>
      <c r="AA56" s="64">
        <f>'[1]00-01'!N46</f>
        <v>0</v>
      </c>
    </row>
    <row r="57" spans="1:27" ht="12.75">
      <c r="A57" s="37" t="s">
        <v>81</v>
      </c>
      <c r="B57" s="200">
        <v>0</v>
      </c>
      <c r="C57" s="200">
        <v>3</v>
      </c>
      <c r="D57" s="200">
        <v>12</v>
      </c>
      <c r="E57" s="200">
        <v>12</v>
      </c>
      <c r="F57" s="30"/>
      <c r="G57" s="30"/>
      <c r="H57" s="30"/>
      <c r="I57" s="30"/>
      <c r="J57" s="30"/>
      <c r="K57" s="30"/>
      <c r="L57" s="30"/>
      <c r="M57" s="30"/>
      <c r="N57" s="30"/>
      <c r="O57" s="64">
        <f>'[1]00-01'!B47</f>
        <v>15</v>
      </c>
      <c r="P57" s="64">
        <f>'[1]00-01'!C47</f>
        <v>39.25</v>
      </c>
      <c r="Q57" s="64">
        <f>'[1]00-01'!D47</f>
        <v>98</v>
      </c>
      <c r="R57" s="64">
        <f>'[1]00-01'!E47</f>
        <v>79.25</v>
      </c>
      <c r="S57" s="64">
        <f>'[1]00-01'!F47</f>
        <v>76.25</v>
      </c>
      <c r="T57" s="64">
        <f>'[1]00-01'!G47</f>
        <v>30.75</v>
      </c>
      <c r="U57" s="64">
        <f>'[1]00-01'!H47</f>
        <v>79.5</v>
      </c>
      <c r="V57" s="64">
        <f>'[1]00-01'!I47</f>
        <v>94</v>
      </c>
      <c r="W57" s="64">
        <f>'[1]00-01'!J47</f>
        <v>69</v>
      </c>
      <c r="X57" s="64">
        <f>'[1]00-01'!K47</f>
        <v>80</v>
      </c>
      <c r="Y57" s="64">
        <f>'[1]00-01'!L47</f>
        <v>37.5</v>
      </c>
      <c r="Z57" s="64">
        <f>'[1]00-01'!M47</f>
        <v>27</v>
      </c>
      <c r="AA57" s="64">
        <f>'[1]00-01'!N47</f>
        <v>725.5</v>
      </c>
    </row>
    <row r="58" spans="1:27" ht="6" customHeight="1">
      <c r="A58" s="38"/>
      <c r="B58" s="200"/>
      <c r="C58" s="200"/>
      <c r="D58" s="200"/>
      <c r="E58" s="200"/>
      <c r="F58" s="30"/>
      <c r="G58" s="30"/>
      <c r="H58" s="30"/>
      <c r="I58" s="30"/>
      <c r="J58" s="30"/>
      <c r="K58" s="30"/>
      <c r="L58" s="30"/>
      <c r="M58" s="30"/>
      <c r="N58" s="30"/>
      <c r="O58" s="64">
        <f>'[1]00-01'!B48</f>
        <v>0</v>
      </c>
      <c r="P58" s="64">
        <f>'[1]00-01'!C48</f>
        <v>0</v>
      </c>
      <c r="Q58" s="64">
        <f>'[1]00-01'!D48</f>
        <v>0</v>
      </c>
      <c r="R58" s="64">
        <f>'[1]00-01'!E48</f>
        <v>0</v>
      </c>
      <c r="S58" s="64">
        <f>'[1]00-01'!F48</f>
        <v>0</v>
      </c>
      <c r="T58" s="64">
        <f>'[1]00-01'!G48</f>
        <v>0</v>
      </c>
      <c r="U58" s="64">
        <f>'[1]00-01'!H48</f>
        <v>0</v>
      </c>
      <c r="V58" s="64">
        <f>'[1]00-01'!I48</f>
        <v>0</v>
      </c>
      <c r="W58" s="64">
        <f>'[1]00-01'!J48</f>
        <v>0</v>
      </c>
      <c r="X58" s="64">
        <f>'[1]00-01'!K48</f>
        <v>0</v>
      </c>
      <c r="Y58" s="64">
        <f>'[1]00-01'!L48</f>
        <v>0</v>
      </c>
      <c r="Z58" s="64">
        <f>'[1]00-01'!M48</f>
        <v>0</v>
      </c>
      <c r="AA58" s="64">
        <f>'[1]00-01'!N48</f>
        <v>0</v>
      </c>
    </row>
    <row r="59" spans="1:27" ht="12.75">
      <c r="A59" s="37" t="s">
        <v>82</v>
      </c>
      <c r="B59" s="200">
        <v>0</v>
      </c>
      <c r="C59" s="200">
        <v>0</v>
      </c>
      <c r="D59" s="200">
        <v>0</v>
      </c>
      <c r="E59" s="200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64">
        <f>'[1]00-01'!B49</f>
        <v>6</v>
      </c>
      <c r="P59" s="64">
        <f>'[1]00-01'!C49</f>
        <v>4</v>
      </c>
      <c r="Q59" s="64">
        <f>'[1]00-01'!D49</f>
        <v>73.5</v>
      </c>
      <c r="R59" s="64">
        <f>'[1]00-01'!E49</f>
        <v>8</v>
      </c>
      <c r="S59" s="64">
        <f>'[1]00-01'!F49</f>
        <v>9.5</v>
      </c>
      <c r="T59" s="64">
        <f>'[1]00-01'!G49</f>
        <v>5</v>
      </c>
      <c r="U59" s="64">
        <f>'[1]00-01'!H49</f>
        <v>12</v>
      </c>
      <c r="V59" s="64">
        <f>'[1]00-01'!I49</f>
        <v>15.5</v>
      </c>
      <c r="W59" s="64">
        <f>'[1]00-01'!J49</f>
        <v>17</v>
      </c>
      <c r="X59" s="64">
        <f>'[1]00-01'!K49</f>
        <v>14</v>
      </c>
      <c r="Y59" s="64">
        <f>'[1]00-01'!L49</f>
        <v>7</v>
      </c>
      <c r="Z59" s="64">
        <f>'[1]00-01'!M49</f>
        <v>0</v>
      </c>
      <c r="AA59" s="64">
        <f>'[1]00-01'!N49</f>
        <v>171.5</v>
      </c>
    </row>
    <row r="60" spans="1:27" ht="6" customHeight="1">
      <c r="A60" s="38"/>
      <c r="B60" s="200"/>
      <c r="C60" s="200"/>
      <c r="D60" s="200"/>
      <c r="E60" s="200"/>
      <c r="F60" s="30"/>
      <c r="G60" s="30"/>
      <c r="H60" s="30"/>
      <c r="I60" s="30"/>
      <c r="J60" s="30"/>
      <c r="K60" s="30"/>
      <c r="L60" s="30"/>
      <c r="M60" s="30"/>
      <c r="N60" s="30"/>
      <c r="O60" s="64">
        <f>'[1]00-01'!B50</f>
        <v>0</v>
      </c>
      <c r="P60" s="64">
        <f>'[1]00-01'!C50</f>
        <v>0</v>
      </c>
      <c r="Q60" s="64">
        <f>'[1]00-01'!D50</f>
        <v>0</v>
      </c>
      <c r="R60" s="64">
        <f>'[1]00-01'!E50</f>
        <v>0</v>
      </c>
      <c r="S60" s="64">
        <f>'[1]00-01'!F50</f>
        <v>0</v>
      </c>
      <c r="T60" s="64">
        <f>'[1]00-01'!G50</f>
        <v>0</v>
      </c>
      <c r="U60" s="64">
        <f>'[1]00-01'!H50</f>
        <v>0</v>
      </c>
      <c r="V60" s="64">
        <f>'[1]00-01'!I50</f>
        <v>0</v>
      </c>
      <c r="W60" s="64">
        <f>'[1]00-01'!J50</f>
        <v>0</v>
      </c>
      <c r="X60" s="64">
        <f>'[1]00-01'!K50</f>
        <v>0</v>
      </c>
      <c r="Y60" s="64">
        <f>'[1]00-01'!L50</f>
        <v>0</v>
      </c>
      <c r="Z60" s="64">
        <f>'[1]00-01'!M50</f>
        <v>0</v>
      </c>
      <c r="AA60" s="64">
        <f>'[1]00-01'!N50</f>
        <v>0</v>
      </c>
    </row>
    <row r="61" spans="1:27" ht="12.75">
      <c r="A61" s="37" t="s">
        <v>83</v>
      </c>
      <c r="B61" s="200">
        <v>0</v>
      </c>
      <c r="C61" s="200">
        <v>0</v>
      </c>
      <c r="D61" s="200">
        <v>0</v>
      </c>
      <c r="E61" s="200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64">
        <f>'[1]00-01'!B51</f>
        <v>0</v>
      </c>
      <c r="P61" s="64">
        <f>'[1]00-01'!C51</f>
        <v>0</v>
      </c>
      <c r="Q61" s="64">
        <f>'[1]00-01'!D51</f>
        <v>0</v>
      </c>
      <c r="R61" s="64">
        <f>'[1]00-01'!E51</f>
        <v>0</v>
      </c>
      <c r="S61" s="64">
        <f>'[1]00-01'!F51</f>
        <v>0</v>
      </c>
      <c r="T61" s="64">
        <f>'[1]00-01'!G51</f>
        <v>0</v>
      </c>
      <c r="U61" s="64">
        <f>'[1]00-01'!H51</f>
        <v>0</v>
      </c>
      <c r="V61" s="64">
        <f>'[1]00-01'!I51</f>
        <v>0</v>
      </c>
      <c r="W61" s="64">
        <f>'[1]00-01'!J51</f>
        <v>0</v>
      </c>
      <c r="X61" s="64">
        <f>'[1]00-01'!K51</f>
        <v>1</v>
      </c>
      <c r="Y61" s="64">
        <f>'[1]00-01'!L51</f>
        <v>0</v>
      </c>
      <c r="Z61" s="64">
        <f>'[1]00-01'!M51</f>
        <v>3</v>
      </c>
      <c r="AA61" s="64">
        <f>'[1]00-01'!N51</f>
        <v>4</v>
      </c>
    </row>
    <row r="62" spans="1:27" ht="6" customHeight="1">
      <c r="A62" s="38"/>
      <c r="B62" s="200"/>
      <c r="C62" s="200"/>
      <c r="D62" s="200"/>
      <c r="E62" s="200"/>
      <c r="F62" s="30"/>
      <c r="G62" s="30"/>
      <c r="H62" s="30"/>
      <c r="I62" s="30"/>
      <c r="J62" s="30"/>
      <c r="K62" s="30"/>
      <c r="L62" s="30"/>
      <c r="M62" s="30"/>
      <c r="N62" s="30"/>
      <c r="O62" s="64">
        <f>'[1]00-01'!B52</f>
        <v>0</v>
      </c>
      <c r="P62" s="64">
        <f>'[1]00-01'!C52</f>
        <v>0</v>
      </c>
      <c r="Q62" s="64">
        <f>'[1]00-01'!D52</f>
        <v>0</v>
      </c>
      <c r="R62" s="64">
        <f>'[1]00-01'!E52</f>
        <v>0</v>
      </c>
      <c r="S62" s="64">
        <f>'[1]00-01'!F52</f>
        <v>0</v>
      </c>
      <c r="T62" s="64">
        <f>'[1]00-01'!G52</f>
        <v>0</v>
      </c>
      <c r="U62" s="64">
        <f>'[1]00-01'!H52</f>
        <v>0</v>
      </c>
      <c r="V62" s="64">
        <f>'[1]00-01'!I52</f>
        <v>0</v>
      </c>
      <c r="W62" s="64">
        <f>'[1]00-01'!J52</f>
        <v>0</v>
      </c>
      <c r="X62" s="64">
        <f>'[1]00-01'!K52</f>
        <v>0</v>
      </c>
      <c r="Y62" s="64">
        <f>'[1]00-01'!L52</f>
        <v>0</v>
      </c>
      <c r="Z62" s="64">
        <f>'[1]00-01'!M52</f>
        <v>0</v>
      </c>
      <c r="AA62" s="64">
        <f>'[1]00-01'!N52</f>
        <v>0</v>
      </c>
    </row>
    <row r="63" spans="1:27" ht="12.75">
      <c r="A63" s="37" t="s">
        <v>84</v>
      </c>
      <c r="B63" s="200">
        <v>5.5</v>
      </c>
      <c r="C63" s="200">
        <v>7</v>
      </c>
      <c r="D63" s="200">
        <v>24</v>
      </c>
      <c r="E63" s="200">
        <v>26</v>
      </c>
      <c r="F63" s="30"/>
      <c r="G63" s="30"/>
      <c r="H63" s="30"/>
      <c r="I63" s="30"/>
      <c r="J63" s="30"/>
      <c r="K63" s="30"/>
      <c r="L63" s="30"/>
      <c r="M63" s="30"/>
      <c r="N63" s="30"/>
      <c r="O63" s="64">
        <f>'[1]00-01'!B53</f>
        <v>0</v>
      </c>
      <c r="P63" s="64">
        <f>'[1]00-01'!C53</f>
        <v>10</v>
      </c>
      <c r="Q63" s="64">
        <f>'[1]00-01'!D53</f>
        <v>11</v>
      </c>
      <c r="R63" s="64">
        <f>'[1]00-01'!E53</f>
        <v>9</v>
      </c>
      <c r="S63" s="64">
        <f>'[1]00-01'!F53</f>
        <v>9</v>
      </c>
      <c r="T63" s="64">
        <f>'[1]00-01'!G53</f>
        <v>6</v>
      </c>
      <c r="U63" s="64">
        <f>'[1]00-01'!H53</f>
        <v>37</v>
      </c>
      <c r="V63" s="64">
        <f>'[1]00-01'!I53</f>
        <v>21</v>
      </c>
      <c r="W63" s="64">
        <f>'[1]00-01'!J53</f>
        <v>18</v>
      </c>
      <c r="X63" s="64">
        <f>'[1]00-01'!K53</f>
        <v>16.5</v>
      </c>
      <c r="Y63" s="64">
        <f>'[1]00-01'!L53</f>
        <v>48</v>
      </c>
      <c r="Z63" s="64">
        <f>'[1]00-01'!M53</f>
        <v>0</v>
      </c>
      <c r="AA63" s="64">
        <f>'[1]00-01'!N53</f>
        <v>185.5</v>
      </c>
    </row>
    <row r="64" spans="1:27" ht="6" customHeight="1">
      <c r="A64" s="38"/>
      <c r="B64" s="200"/>
      <c r="C64" s="200"/>
      <c r="D64" s="200"/>
      <c r="E64" s="200"/>
      <c r="F64" s="30"/>
      <c r="G64" s="30"/>
      <c r="H64" s="30"/>
      <c r="I64" s="30"/>
      <c r="J64" s="30"/>
      <c r="K64" s="30"/>
      <c r="L64" s="30"/>
      <c r="M64" s="30"/>
      <c r="N64" s="30"/>
      <c r="O64" s="64">
        <f>'[1]00-01'!B54</f>
        <v>0</v>
      </c>
      <c r="P64" s="64">
        <f>'[1]00-01'!C54</f>
        <v>0</v>
      </c>
      <c r="Q64" s="64">
        <f>'[1]00-01'!D54</f>
        <v>0</v>
      </c>
      <c r="R64" s="64">
        <f>'[1]00-01'!E54</f>
        <v>0</v>
      </c>
      <c r="S64" s="64">
        <f>'[1]00-01'!F54</f>
        <v>0</v>
      </c>
      <c r="T64" s="64">
        <f>'[1]00-01'!G54</f>
        <v>0</v>
      </c>
      <c r="U64" s="64">
        <f>'[1]00-01'!H54</f>
        <v>0</v>
      </c>
      <c r="V64" s="64">
        <f>'[1]00-01'!I54</f>
        <v>0</v>
      </c>
      <c r="W64" s="64">
        <f>'[1]00-01'!J54</f>
        <v>0</v>
      </c>
      <c r="X64" s="64">
        <f>'[1]00-01'!K54</f>
        <v>0</v>
      </c>
      <c r="Y64" s="64">
        <f>'[1]00-01'!L54</f>
        <v>0</v>
      </c>
      <c r="Z64" s="64">
        <f>'[1]00-01'!M54</f>
        <v>0</v>
      </c>
      <c r="AA64" s="64">
        <f>'[1]00-01'!N54</f>
        <v>0</v>
      </c>
    </row>
    <row r="65" spans="1:27" ht="12.75">
      <c r="A65" s="37" t="s">
        <v>85</v>
      </c>
      <c r="B65" s="200">
        <v>0</v>
      </c>
      <c r="C65" s="200">
        <v>0</v>
      </c>
      <c r="D65" s="200">
        <v>0</v>
      </c>
      <c r="E65" s="200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64">
        <f>'[1]00-01'!B55</f>
        <v>3</v>
      </c>
      <c r="P65" s="64">
        <f>'[1]00-01'!C55</f>
        <v>44.5</v>
      </c>
      <c r="Q65" s="64">
        <f>'[1]00-01'!D55</f>
        <v>22</v>
      </c>
      <c r="R65" s="64">
        <f>'[1]00-01'!E55</f>
        <v>57.5</v>
      </c>
      <c r="S65" s="64">
        <f>'[1]00-01'!F55</f>
        <v>51.5</v>
      </c>
      <c r="T65" s="64">
        <f>'[1]00-01'!G55</f>
        <v>20.5</v>
      </c>
      <c r="U65" s="64">
        <f>'[1]00-01'!H55</f>
        <v>78</v>
      </c>
      <c r="V65" s="64">
        <f>'[1]00-01'!I55</f>
        <v>54</v>
      </c>
      <c r="W65" s="64">
        <f>'[1]00-01'!J55</f>
        <v>47.5</v>
      </c>
      <c r="X65" s="64">
        <f>'[1]00-01'!K55</f>
        <v>60.5</v>
      </c>
      <c r="Y65" s="64">
        <f>'[1]00-01'!L55</f>
        <v>4</v>
      </c>
      <c r="Z65" s="64">
        <f>'[1]00-01'!M55</f>
        <v>0</v>
      </c>
      <c r="AA65" s="64">
        <f>'[1]00-01'!N55</f>
        <v>443</v>
      </c>
    </row>
    <row r="66" spans="1:27" ht="6" customHeight="1">
      <c r="A66" s="37"/>
      <c r="B66" s="200"/>
      <c r="C66" s="200"/>
      <c r="D66" s="200"/>
      <c r="E66" s="200"/>
      <c r="F66" s="30"/>
      <c r="G66" s="30"/>
      <c r="H66" s="30"/>
      <c r="I66" s="30"/>
      <c r="J66" s="30"/>
      <c r="K66" s="30"/>
      <c r="L66" s="30"/>
      <c r="M66" s="30"/>
      <c r="N66" s="30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3.5" thickBot="1">
      <c r="A67" s="205" t="s">
        <v>185</v>
      </c>
      <c r="B67" s="201">
        <v>0</v>
      </c>
      <c r="C67" s="201">
        <v>0</v>
      </c>
      <c r="D67" s="201">
        <v>0</v>
      </c>
      <c r="E67" s="201">
        <v>2</v>
      </c>
      <c r="F67" s="83"/>
      <c r="G67" s="83"/>
      <c r="H67" s="83"/>
      <c r="I67" s="83"/>
      <c r="J67" s="83"/>
      <c r="K67" s="83"/>
      <c r="L67" s="83"/>
      <c r="M67" s="83"/>
      <c r="N67" s="8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6" customHeight="1">
      <c r="A68" s="38"/>
      <c r="B68" s="200"/>
      <c r="C68" s="200"/>
      <c r="D68" s="20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64">
        <f>'[1]00-01'!B56</f>
        <v>0</v>
      </c>
      <c r="P68" s="64">
        <f>'[1]00-01'!C56</f>
        <v>0</v>
      </c>
      <c r="Q68" s="64">
        <f>'[1]00-01'!D56</f>
        <v>0</v>
      </c>
      <c r="R68" s="64">
        <f>'[1]00-01'!E56</f>
        <v>0</v>
      </c>
      <c r="S68" s="64">
        <f>'[1]00-01'!F56</f>
        <v>0</v>
      </c>
      <c r="T68" s="64">
        <f>'[1]00-01'!G56</f>
        <v>0</v>
      </c>
      <c r="U68" s="64">
        <f>'[1]00-01'!H56</f>
        <v>0</v>
      </c>
      <c r="V68" s="64">
        <f>'[1]00-01'!I56</f>
        <v>0</v>
      </c>
      <c r="W68" s="64">
        <f>'[1]00-01'!J56</f>
        <v>0</v>
      </c>
      <c r="X68" s="64">
        <f>'[1]00-01'!K56</f>
        <v>0</v>
      </c>
      <c r="Y68" s="64">
        <f>'[1]00-01'!L56</f>
        <v>0</v>
      </c>
      <c r="Z68" s="64">
        <f>'[1]00-01'!M56</f>
        <v>0</v>
      </c>
      <c r="AA68" s="64">
        <f>'[1]00-01'!N56</f>
        <v>0</v>
      </c>
    </row>
    <row r="69" spans="1:27" s="50" customFormat="1" ht="12.75">
      <c r="A69" s="140" t="s">
        <v>86</v>
      </c>
      <c r="B69" s="202">
        <f>SUM(B5:B68)</f>
        <v>679</v>
      </c>
      <c r="C69" s="202">
        <f>SUM(C5:C67)</f>
        <v>780.5</v>
      </c>
      <c r="D69" s="202">
        <f>SUM(D5:D67)</f>
        <v>1723.5</v>
      </c>
      <c r="E69" s="214">
        <f aca="true" t="shared" si="0" ref="E69:M69">IF(SUM(E4:E68)=0,"",SUM(E4:E68))</f>
        <v>1759.5</v>
      </c>
      <c r="F69" s="85">
        <f t="shared" si="0"/>
      </c>
      <c r="G69" s="85">
        <f t="shared" si="0"/>
      </c>
      <c r="H69" s="85">
        <f t="shared" si="0"/>
      </c>
      <c r="I69" s="85">
        <f t="shared" si="0"/>
      </c>
      <c r="J69" s="85">
        <f t="shared" si="0"/>
      </c>
      <c r="K69" s="85">
        <f t="shared" si="0"/>
      </c>
      <c r="L69" s="85">
        <f t="shared" si="0"/>
      </c>
      <c r="M69" s="85">
        <f t="shared" si="0"/>
      </c>
      <c r="N69" s="85">
        <f>IF(SUM(B69:M69)=0,"",SUM(B69:M69))</f>
        <v>4942.5</v>
      </c>
      <c r="O69" s="141">
        <f>'[1]00-01'!B57</f>
        <v>6</v>
      </c>
      <c r="P69" s="141">
        <f>'[1]00-01'!C57</f>
        <v>6.25</v>
      </c>
      <c r="Q69" s="141">
        <f>'[1]00-01'!D57</f>
        <v>13</v>
      </c>
      <c r="R69" s="141">
        <f>'[1]00-01'!E57</f>
        <v>10</v>
      </c>
      <c r="S69" s="141">
        <f>'[1]00-01'!F57</f>
        <v>11</v>
      </c>
      <c r="T69" s="141">
        <f>'[1]00-01'!G57</f>
        <v>7</v>
      </c>
      <c r="U69" s="141">
        <f>'[1]00-01'!H57</f>
        <v>33.25</v>
      </c>
      <c r="V69" s="141">
        <f>'[1]00-01'!I57</f>
        <v>36</v>
      </c>
      <c r="W69" s="141">
        <f>'[1]00-01'!J57</f>
        <v>31.5</v>
      </c>
      <c r="X69" s="141">
        <f>'[1]00-01'!K57</f>
        <v>32</v>
      </c>
      <c r="Y69" s="141">
        <f>'[1]00-01'!L57</f>
        <v>48</v>
      </c>
      <c r="Z69" s="141">
        <f>'[1]00-01'!M57</f>
        <v>13.5</v>
      </c>
      <c r="AA69" s="141">
        <f>'[1]00-01'!N57</f>
        <v>247.5</v>
      </c>
    </row>
    <row r="70" spans="1:27" ht="6" customHeight="1">
      <c r="A70" s="38"/>
      <c r="B70" s="200"/>
      <c r="C70" s="200"/>
      <c r="D70" s="200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64">
        <f>'[1]00-01'!B58</f>
        <v>0</v>
      </c>
      <c r="P70" s="64">
        <f>'[1]00-01'!C58</f>
        <v>0</v>
      </c>
      <c r="Q70" s="64">
        <f>'[1]00-01'!D58</f>
        <v>0</v>
      </c>
      <c r="R70" s="64">
        <f>'[1]00-01'!E58</f>
        <v>0</v>
      </c>
      <c r="S70" s="64">
        <f>'[1]00-01'!F58</f>
        <v>0</v>
      </c>
      <c r="T70" s="64">
        <f>'[1]00-01'!G58</f>
        <v>0</v>
      </c>
      <c r="U70" s="64">
        <f>'[1]00-01'!H58</f>
        <v>0</v>
      </c>
      <c r="V70" s="64">
        <f>'[1]00-01'!I58</f>
        <v>0</v>
      </c>
      <c r="W70" s="64">
        <f>'[1]00-01'!J58</f>
        <v>0</v>
      </c>
      <c r="X70" s="64">
        <f>'[1]00-01'!K58</f>
        <v>0</v>
      </c>
      <c r="Y70" s="64">
        <f>'[1]00-01'!L58</f>
        <v>0</v>
      </c>
      <c r="Z70" s="64">
        <f>'[1]00-01'!M58</f>
        <v>0</v>
      </c>
      <c r="AA70" s="64">
        <f>'[1]00-01'!N58</f>
        <v>0</v>
      </c>
    </row>
    <row r="71" spans="1:27" ht="6" customHeight="1">
      <c r="A71" s="38"/>
      <c r="B71" s="203"/>
      <c r="C71" s="203"/>
      <c r="D71" s="203"/>
      <c r="E71" s="206"/>
      <c r="F71" s="206"/>
      <c r="G71" s="206"/>
      <c r="H71" s="206"/>
      <c r="I71" s="206"/>
      <c r="J71" s="206"/>
      <c r="K71" s="206"/>
      <c r="L71" s="206"/>
      <c r="M71" s="207"/>
      <c r="N71" s="206"/>
      <c r="O71" s="64">
        <f>'[1]00-01'!B59</f>
        <v>0</v>
      </c>
      <c r="P71" s="64">
        <f>'[1]00-01'!C59</f>
        <v>13.25</v>
      </c>
      <c r="Q71" s="64">
        <f>'[1]00-01'!D59</f>
        <v>19</v>
      </c>
      <c r="R71" s="64">
        <f>'[1]00-01'!E59</f>
        <v>18.75</v>
      </c>
      <c r="S71" s="64">
        <f>'[1]00-01'!F59</f>
        <v>21.5</v>
      </c>
      <c r="T71" s="64">
        <f>'[1]00-01'!G59</f>
        <v>9.75</v>
      </c>
      <c r="U71" s="64">
        <f>'[1]00-01'!H59</f>
        <v>7.5</v>
      </c>
      <c r="V71" s="64">
        <f>'[1]00-01'!I59</f>
        <v>8</v>
      </c>
      <c r="W71" s="64">
        <f>'[1]00-01'!J59</f>
        <v>10</v>
      </c>
      <c r="X71" s="64">
        <f>'[1]00-01'!K59</f>
        <v>9.5</v>
      </c>
      <c r="Y71" s="64">
        <f>'[1]00-01'!L59</f>
        <v>47.5</v>
      </c>
      <c r="Z71" s="64">
        <f>'[1]00-01'!M59</f>
        <v>0</v>
      </c>
      <c r="AA71" s="64">
        <f>'[1]00-01'!N59</f>
        <v>164.75</v>
      </c>
    </row>
    <row r="72" spans="1:27" ht="13.5" thickBot="1">
      <c r="A72" s="208" t="s">
        <v>183</v>
      </c>
      <c r="B72" s="204">
        <v>678</v>
      </c>
      <c r="C72" s="204">
        <v>760.5</v>
      </c>
      <c r="D72" s="204">
        <v>1639.5</v>
      </c>
      <c r="E72" s="228">
        <v>1798</v>
      </c>
      <c r="F72" s="229">
        <v>1544</v>
      </c>
      <c r="G72" s="229">
        <v>1545</v>
      </c>
      <c r="H72" s="229">
        <v>1504</v>
      </c>
      <c r="I72" s="229">
        <v>1745</v>
      </c>
      <c r="J72" s="229">
        <v>1295</v>
      </c>
      <c r="K72" s="229">
        <v>1903</v>
      </c>
      <c r="L72" s="229">
        <v>790</v>
      </c>
      <c r="M72" s="229">
        <v>1109</v>
      </c>
      <c r="N72" s="209">
        <f>SUM(B72:M72)</f>
        <v>16311</v>
      </c>
      <c r="O72" s="64">
        <f>'[1]00-01'!B60</f>
        <v>0</v>
      </c>
      <c r="P72" s="64">
        <f>'[1]00-01'!C60</f>
        <v>0</v>
      </c>
      <c r="Q72" s="64">
        <f>'[1]00-01'!D60</f>
        <v>0</v>
      </c>
      <c r="R72" s="64">
        <f>'[1]00-01'!E60</f>
        <v>0</v>
      </c>
      <c r="S72" s="64">
        <f>'[1]00-01'!F60</f>
        <v>0</v>
      </c>
      <c r="T72" s="64">
        <f>'[1]00-01'!G60</f>
        <v>0</v>
      </c>
      <c r="U72" s="64">
        <f>'[1]00-01'!H60</f>
        <v>0</v>
      </c>
      <c r="V72" s="64">
        <f>'[1]00-01'!I60</f>
        <v>0</v>
      </c>
      <c r="W72" s="64">
        <f>'[1]00-01'!J60</f>
        <v>0</v>
      </c>
      <c r="X72" s="64">
        <f>'[1]00-01'!K60</f>
        <v>0</v>
      </c>
      <c r="Y72" s="64">
        <f>'[1]00-01'!L60</f>
        <v>0</v>
      </c>
      <c r="Z72" s="64">
        <f>'[1]00-01'!M60</f>
        <v>0</v>
      </c>
      <c r="AA72" s="64">
        <f>'[1]00-01'!N60</f>
        <v>0</v>
      </c>
    </row>
    <row r="73" spans="1:14" ht="13.5" thickTop="1">
      <c r="A73" s="36"/>
      <c r="B73" s="200"/>
      <c r="C73" s="200"/>
      <c r="D73" s="200"/>
      <c r="E73" s="210"/>
      <c r="F73" s="210"/>
      <c r="G73" s="210"/>
      <c r="H73" s="210"/>
      <c r="I73" s="210"/>
      <c r="J73" s="210"/>
      <c r="K73" s="210"/>
      <c r="L73" s="210"/>
      <c r="M73" s="211"/>
      <c r="N73" s="43"/>
    </row>
    <row r="74" spans="1:14" ht="12.75">
      <c r="A74" s="39" t="s">
        <v>59</v>
      </c>
      <c r="B74" s="200">
        <f>IF(B69=0,"",B69-B72)</f>
        <v>1</v>
      </c>
      <c r="C74" s="200">
        <f>SUM(C69-C72)</f>
        <v>20</v>
      </c>
      <c r="D74" s="200">
        <f>SUM(D69-D72)</f>
        <v>84</v>
      </c>
      <c r="E74" s="227">
        <f>SUM(E69-E72)</f>
        <v>-38.5</v>
      </c>
      <c r="F74" s="210" t="e">
        <f aca="true" t="shared" si="1" ref="F74:M74">SUM(F69-F72)</f>
        <v>#VALUE!</v>
      </c>
      <c r="G74" s="210" t="e">
        <f t="shared" si="1"/>
        <v>#VALUE!</v>
      </c>
      <c r="H74" s="210" t="e">
        <f t="shared" si="1"/>
        <v>#VALUE!</v>
      </c>
      <c r="I74" s="210" t="e">
        <f t="shared" si="1"/>
        <v>#VALUE!</v>
      </c>
      <c r="J74" s="210" t="e">
        <f t="shared" si="1"/>
        <v>#VALUE!</v>
      </c>
      <c r="K74" s="210" t="e">
        <f t="shared" si="1"/>
        <v>#VALUE!</v>
      </c>
      <c r="L74" s="210" t="e">
        <f t="shared" si="1"/>
        <v>#VALUE!</v>
      </c>
      <c r="M74" s="210" t="e">
        <f t="shared" si="1"/>
        <v>#VALUE!</v>
      </c>
      <c r="N74" s="43">
        <f>N69-N72</f>
        <v>-11368.5</v>
      </c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mergeCells count="1">
    <mergeCell ref="A1:N1"/>
  </mergeCells>
  <printOptions/>
  <pageMargins left="0.5" right="0.5" top="0.3" bottom="0.3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4">
      <selection activeCell="A4" sqref="A4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6.57421875" style="0" customWidth="1"/>
    <col min="4" max="5" width="7.421875" style="0" customWidth="1"/>
    <col min="6" max="13" width="6.7109375" style="0" customWidth="1"/>
    <col min="14" max="14" width="16.57421875" style="0" customWidth="1"/>
    <col min="15" max="16" width="0" style="0" hidden="1" customWidth="1"/>
  </cols>
  <sheetData>
    <row r="1" spans="1:14" ht="18">
      <c r="A1" s="254" t="s">
        <v>87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4" ht="13.5" thickBot="1">
      <c r="A2" s="257" t="s">
        <v>203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2:13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13.5" thickBot="1">
      <c r="A4" s="47" t="s">
        <v>88</v>
      </c>
      <c r="B4" s="48" t="s">
        <v>89</v>
      </c>
      <c r="C4" s="48" t="s">
        <v>90</v>
      </c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96</v>
      </c>
      <c r="J4" s="48" t="s">
        <v>97</v>
      </c>
      <c r="K4" s="48" t="s">
        <v>98</v>
      </c>
      <c r="L4" s="48" t="s">
        <v>99</v>
      </c>
      <c r="M4" s="48" t="s">
        <v>100</v>
      </c>
      <c r="N4" s="55" t="s">
        <v>101</v>
      </c>
    </row>
    <row r="5" spans="2:13" ht="13.5" thickTop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49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6" s="50" customFormat="1" ht="12.75">
      <c r="A7" s="50" t="s">
        <v>103</v>
      </c>
      <c r="B7" s="51">
        <f>SUM(B8:B10)</f>
        <v>111</v>
      </c>
      <c r="C7" s="222">
        <f>SUM(C8:C10)</f>
        <v>101</v>
      </c>
      <c r="D7" s="222">
        <f>SUM(D8:D10)</f>
        <v>253</v>
      </c>
      <c r="E7" s="142">
        <f aca="true" t="shared" si="0" ref="E7:M7">IF(SUM(E10,E9,E8)=0,"",SUM(E10,E9,E8))</f>
        <v>310</v>
      </c>
      <c r="F7" s="142">
        <f t="shared" si="0"/>
      </c>
      <c r="G7" s="142">
        <f t="shared" si="0"/>
      </c>
      <c r="H7" s="142">
        <f t="shared" si="0"/>
      </c>
      <c r="I7" s="142">
        <f t="shared" si="0"/>
      </c>
      <c r="J7" s="142">
        <f t="shared" si="0"/>
      </c>
      <c r="K7" s="142">
        <f t="shared" si="0"/>
      </c>
      <c r="L7" s="142">
        <f t="shared" si="0"/>
      </c>
      <c r="M7" s="142">
        <f t="shared" si="0"/>
      </c>
      <c r="N7" s="50">
        <f>IF(SUM(B7:M7)=0,"",SUM(B7:M7))</f>
        <v>775</v>
      </c>
      <c r="O7" s="50">
        <v>921</v>
      </c>
      <c r="P7" s="245">
        <f>(N7/O7)-1</f>
        <v>-0.1585233441910966</v>
      </c>
    </row>
    <row r="8" spans="1:15" ht="12.75">
      <c r="A8" t="s">
        <v>104</v>
      </c>
      <c r="B8" s="51">
        <v>0</v>
      </c>
      <c r="C8" s="222">
        <v>0</v>
      </c>
      <c r="D8" s="222">
        <v>0</v>
      </c>
      <c r="E8" s="51">
        <v>0</v>
      </c>
      <c r="F8" s="51"/>
      <c r="G8" s="51"/>
      <c r="H8" s="51"/>
      <c r="I8" s="51"/>
      <c r="J8" s="51"/>
      <c r="K8" s="51"/>
      <c r="L8" s="51"/>
      <c r="M8" s="51"/>
      <c r="N8" s="51">
        <f>IF(SUM(B8:M8)=0,"",(SUM(B8:M8)))</f>
      </c>
    </row>
    <row r="9" spans="1:15" ht="12.75">
      <c r="A9" t="s">
        <v>105</v>
      </c>
      <c r="B9" s="51">
        <v>102</v>
      </c>
      <c r="C9" s="222">
        <v>73</v>
      </c>
      <c r="D9" s="222">
        <v>240</v>
      </c>
      <c r="E9" s="51">
        <v>305</v>
      </c>
      <c r="F9" s="51"/>
      <c r="G9" s="51"/>
      <c r="H9" s="51"/>
      <c r="I9" s="51"/>
      <c r="J9" s="51"/>
      <c r="K9" s="51"/>
      <c r="L9" s="51"/>
      <c r="M9" s="51"/>
      <c r="N9" s="51">
        <f aca="true" t="shared" si="1" ref="N9:N25">IF(SUM(B9:M9)=0,"",(SUM(B9:M9)))</f>
        <v>720</v>
      </c>
      <c r="O9">
        <v>831</v>
      </c>
    </row>
    <row r="10" spans="1:15" ht="12.75">
      <c r="A10" t="s">
        <v>106</v>
      </c>
      <c r="B10" s="51">
        <v>9</v>
      </c>
      <c r="C10" s="222">
        <v>28</v>
      </c>
      <c r="D10" s="222">
        <v>13</v>
      </c>
      <c r="E10" s="51">
        <v>5</v>
      </c>
      <c r="F10" s="51"/>
      <c r="G10" s="51"/>
      <c r="H10" s="51"/>
      <c r="I10" s="51"/>
      <c r="J10" s="51"/>
      <c r="K10" s="51"/>
      <c r="L10" s="51"/>
      <c r="M10" s="51"/>
      <c r="N10" s="51">
        <f t="shared" si="1"/>
        <v>55</v>
      </c>
      <c r="O10">
        <v>90</v>
      </c>
    </row>
    <row r="11" spans="2:15" ht="12.75">
      <c r="B11" s="51"/>
      <c r="C11" s="222"/>
      <c r="D11" s="222"/>
      <c r="E11" s="51">
        <f>IF('[3]2000-01'!E11=0,"",'[3]2000-01'!E11)</f>
      </c>
      <c r="F11" s="51">
        <f>IF('[3]2000-01'!F11=0,"",'[3]2000-01'!F11)</f>
      </c>
      <c r="G11" s="51">
        <f>IF('[3]2000-01'!G11=0,"",'[3]2000-01'!G11)</f>
      </c>
      <c r="H11" s="51">
        <f>IF('[3]2000-01'!H11=0,"",'[3]2000-01'!H11)</f>
      </c>
      <c r="I11" s="51">
        <f>IF('[3]2000-01'!I11=0,"",'[3]2000-01'!I11)</f>
      </c>
      <c r="J11" s="51">
        <f>IF('[3]2000-01'!J11=0,"",'[3]2000-01'!J11)</f>
      </c>
      <c r="K11" s="51">
        <f>IF('[3]2000-01'!K11=0,"",'[3]2000-01'!K11)</f>
      </c>
      <c r="L11" s="51">
        <f>IF('[3]2000-01'!L11=0,"",'[3]2000-01'!L11)</f>
      </c>
      <c r="M11" s="51">
        <f>IF('[3]2000-01'!M11=0,"",'[3]2000-01'!M11)</f>
      </c>
      <c r="N11" s="51">
        <f t="shared" si="1"/>
      </c>
    </row>
    <row r="12" spans="1:16" s="50" customFormat="1" ht="12.75">
      <c r="A12" s="50" t="s">
        <v>107</v>
      </c>
      <c r="B12" s="51">
        <f>SUM(B13:B15)</f>
        <v>112</v>
      </c>
      <c r="C12" s="222">
        <f>SUM(C13:C15)</f>
        <v>111</v>
      </c>
      <c r="D12" s="222">
        <f>SUM(D13:D15)</f>
        <v>254</v>
      </c>
      <c r="E12" s="142">
        <f aca="true" t="shared" si="2" ref="E12:M12">IF(SUM(E15,E14,E13)=0,"",SUM(E15,E14,E13))</f>
        <v>364</v>
      </c>
      <c r="F12" s="142">
        <f t="shared" si="2"/>
      </c>
      <c r="G12" s="142">
        <f t="shared" si="2"/>
      </c>
      <c r="H12" s="142">
        <f t="shared" si="2"/>
      </c>
      <c r="I12" s="142">
        <f t="shared" si="2"/>
      </c>
      <c r="J12" s="142">
        <f t="shared" si="2"/>
      </c>
      <c r="K12" s="142">
        <f t="shared" si="2"/>
      </c>
      <c r="L12" s="142">
        <f t="shared" si="2"/>
      </c>
      <c r="M12" s="142">
        <f t="shared" si="2"/>
      </c>
      <c r="N12" s="142">
        <f t="shared" si="1"/>
        <v>841</v>
      </c>
      <c r="O12" s="50">
        <v>1029</v>
      </c>
      <c r="P12" s="245">
        <f>(N12/O12)-1</f>
        <v>-0.18270165208940714</v>
      </c>
    </row>
    <row r="13" spans="1:15" ht="12.75">
      <c r="A13" t="s">
        <v>104</v>
      </c>
      <c r="B13" s="51">
        <v>0</v>
      </c>
      <c r="C13" s="222">
        <v>0</v>
      </c>
      <c r="D13" s="222">
        <v>0</v>
      </c>
      <c r="E13" s="51">
        <v>0</v>
      </c>
      <c r="F13" s="51"/>
      <c r="G13" s="51"/>
      <c r="H13" s="51"/>
      <c r="I13" s="51"/>
      <c r="J13" s="51"/>
      <c r="K13" s="51"/>
      <c r="L13" s="51"/>
      <c r="M13" s="51"/>
      <c r="N13" s="51">
        <f t="shared" si="1"/>
      </c>
    </row>
    <row r="14" spans="1:15" ht="12.75">
      <c r="A14" t="s">
        <v>105</v>
      </c>
      <c r="B14" s="51">
        <v>99</v>
      </c>
      <c r="C14" s="222">
        <v>94</v>
      </c>
      <c r="D14" s="222">
        <v>245</v>
      </c>
      <c r="E14" s="51">
        <v>363</v>
      </c>
      <c r="F14" s="51"/>
      <c r="G14" s="51"/>
      <c r="H14" s="51"/>
      <c r="I14" s="51"/>
      <c r="J14" s="51"/>
      <c r="K14" s="51"/>
      <c r="L14" s="51"/>
      <c r="M14" s="51"/>
      <c r="N14" s="51">
        <f t="shared" si="1"/>
        <v>801</v>
      </c>
      <c r="O14">
        <v>993</v>
      </c>
    </row>
    <row r="15" spans="1:15" ht="12.75">
      <c r="A15" t="s">
        <v>106</v>
      </c>
      <c r="B15" s="51">
        <v>13</v>
      </c>
      <c r="C15" s="222">
        <v>17</v>
      </c>
      <c r="D15" s="222">
        <v>9</v>
      </c>
      <c r="E15" s="51">
        <v>1</v>
      </c>
      <c r="F15" s="51"/>
      <c r="G15" s="51"/>
      <c r="H15" s="51"/>
      <c r="I15" s="51"/>
      <c r="J15" s="51"/>
      <c r="K15" s="51"/>
      <c r="L15" s="51"/>
      <c r="M15" s="51"/>
      <c r="N15" s="51">
        <f t="shared" si="1"/>
        <v>40</v>
      </c>
      <c r="O15">
        <v>36</v>
      </c>
    </row>
    <row r="16" spans="2:15" ht="12.75">
      <c r="B16" s="51"/>
      <c r="C16" s="222"/>
      <c r="D16" s="222"/>
      <c r="E16" s="51">
        <f>IF('[3]2000-01'!E16=0,"",'[3]2000-01'!E16)</f>
      </c>
      <c r="F16" s="51">
        <f>IF('[3]2000-01'!F16=0,"",'[3]2000-01'!F16)</f>
      </c>
      <c r="G16" s="51">
        <f>IF('[3]2000-01'!G16=0,"",'[3]2000-01'!G16)</f>
      </c>
      <c r="H16" s="51">
        <f>IF('[3]2000-01'!H16=0,"",'[3]2000-01'!H16)</f>
      </c>
      <c r="I16" s="51">
        <f>IF('[3]2000-01'!I16=0,"",'[3]2000-01'!I16)</f>
      </c>
      <c r="J16" s="51">
        <f>IF('[3]2000-01'!J16=0,"",'[3]2000-01'!J16)</f>
      </c>
      <c r="K16" s="51">
        <f>IF('[3]2000-01'!K16=0,"",'[3]2000-01'!K16)</f>
      </c>
      <c r="L16" s="51">
        <f>IF('[3]2000-01'!L16=0,"",'[3]2000-01'!L16)</f>
      </c>
      <c r="M16" s="51">
        <f>IF('[3]2000-01'!M16=0,"",'[3]2000-01'!M16)</f>
      </c>
      <c r="N16" s="51">
        <f t="shared" si="1"/>
      </c>
    </row>
    <row r="17" spans="1:16" s="50" customFormat="1" ht="12.75">
      <c r="A17" s="50" t="s">
        <v>196</v>
      </c>
      <c r="B17" s="51">
        <f>SUM(B18:B20)</f>
        <v>2</v>
      </c>
      <c r="C17" s="222">
        <f>SUM(C18:C20)</f>
        <v>5</v>
      </c>
      <c r="D17" s="222">
        <f>SUM(D18:D20)</f>
        <v>8</v>
      </c>
      <c r="E17" s="142">
        <f>SUM(E18:E20)</f>
        <v>1</v>
      </c>
      <c r="F17" s="142">
        <f aca="true" t="shared" si="3" ref="F17:M17">IF(SUM(F20,F19,F18)=0,"",SUM(F20,F19,F18))</f>
      </c>
      <c r="G17" s="142">
        <f t="shared" si="3"/>
      </c>
      <c r="H17" s="142">
        <f t="shared" si="3"/>
      </c>
      <c r="I17" s="142">
        <f t="shared" si="3"/>
      </c>
      <c r="J17" s="142">
        <f t="shared" si="3"/>
      </c>
      <c r="K17" s="142">
        <f t="shared" si="3"/>
      </c>
      <c r="L17" s="142">
        <f t="shared" si="3"/>
      </c>
      <c r="M17" s="142">
        <f t="shared" si="3"/>
      </c>
      <c r="N17" s="142">
        <f t="shared" si="1"/>
        <v>16</v>
      </c>
      <c r="O17" s="50">
        <v>48</v>
      </c>
      <c r="P17" s="245">
        <f>(N17/O17)-1</f>
        <v>-0.6666666666666667</v>
      </c>
    </row>
    <row r="18" spans="1:15" ht="12.75">
      <c r="A18" t="s">
        <v>104</v>
      </c>
      <c r="B18" s="51">
        <v>0</v>
      </c>
      <c r="C18" s="222">
        <v>0</v>
      </c>
      <c r="D18" s="222">
        <v>0</v>
      </c>
      <c r="E18" s="51">
        <v>0</v>
      </c>
      <c r="F18" s="51"/>
      <c r="G18" s="51"/>
      <c r="H18" s="51"/>
      <c r="I18" s="51"/>
      <c r="J18" s="51"/>
      <c r="K18" s="51"/>
      <c r="L18" s="51"/>
      <c r="M18" s="51"/>
      <c r="N18" s="51">
        <f t="shared" si="1"/>
      </c>
    </row>
    <row r="19" spans="1:15" ht="12.75">
      <c r="A19" t="s">
        <v>105</v>
      </c>
      <c r="B19" s="51">
        <v>1</v>
      </c>
      <c r="C19" s="222">
        <v>5</v>
      </c>
      <c r="D19" s="222">
        <v>8</v>
      </c>
      <c r="E19" s="51">
        <v>1</v>
      </c>
      <c r="F19" s="51"/>
      <c r="G19" s="51"/>
      <c r="H19" s="51"/>
      <c r="I19" s="51"/>
      <c r="J19" s="51"/>
      <c r="K19" s="51"/>
      <c r="L19" s="51"/>
      <c r="M19" s="51"/>
      <c r="N19" s="51">
        <f t="shared" si="1"/>
        <v>15</v>
      </c>
      <c r="O19">
        <v>48</v>
      </c>
    </row>
    <row r="20" spans="1:15" ht="12.75">
      <c r="A20" t="s">
        <v>106</v>
      </c>
      <c r="B20" s="51">
        <v>1</v>
      </c>
      <c r="C20" s="222">
        <v>0</v>
      </c>
      <c r="D20" s="222">
        <v>0</v>
      </c>
      <c r="E20" s="51">
        <v>0</v>
      </c>
      <c r="F20" s="51"/>
      <c r="G20" s="51"/>
      <c r="H20" s="51"/>
      <c r="I20" s="51"/>
      <c r="J20" s="51"/>
      <c r="K20" s="51"/>
      <c r="L20" s="51"/>
      <c r="M20" s="51"/>
      <c r="N20" s="51">
        <f t="shared" si="1"/>
        <v>1</v>
      </c>
    </row>
    <row r="21" spans="2:15" ht="12.75">
      <c r="B21" s="51"/>
      <c r="C21" s="222"/>
      <c r="D21" s="222"/>
      <c r="E21" s="51">
        <f>IF('[3]2000-01'!E21=0,"",'[3]2000-01'!E21)</f>
      </c>
      <c r="F21" s="51">
        <f>IF('[3]2000-01'!F21=0,"",'[3]2000-01'!F21)</f>
      </c>
      <c r="G21" s="51">
        <f>IF('[3]2000-01'!G21=0,"",'[3]2000-01'!G21)</f>
      </c>
      <c r="H21" s="51">
        <f>IF('[3]2000-01'!H21=0,"",'[3]2000-01'!H21)</f>
      </c>
      <c r="I21" s="51">
        <f>IF('[3]2000-01'!I21=0,"",'[3]2000-01'!I21)</f>
      </c>
      <c r="J21" s="51">
        <f>IF('[3]2000-01'!J21=0,"",'[3]2000-01'!J21)</f>
      </c>
      <c r="K21" s="51">
        <f>IF('[3]2000-01'!K21=0,"",'[3]2000-01'!K21)</f>
      </c>
      <c r="L21" s="51">
        <f>IF('[3]2000-01'!L21=0,"",'[3]2000-01'!L21)</f>
      </c>
      <c r="M21" s="51">
        <f>IF('[3]2000-01'!M21=0,"",'[3]2000-01'!M21)</f>
      </c>
      <c r="N21" s="51">
        <f t="shared" si="1"/>
      </c>
    </row>
    <row r="22" spans="1:16" s="50" customFormat="1" ht="12.75">
      <c r="A22" s="50" t="s">
        <v>148</v>
      </c>
      <c r="B22" s="51">
        <f>SUM(B23:B25)</f>
        <v>40</v>
      </c>
      <c r="C22" s="222">
        <f>SUM(C23:C25)</f>
        <v>42</v>
      </c>
      <c r="D22" s="222">
        <f>SUM(D23:D25)</f>
        <v>171</v>
      </c>
      <c r="E22" s="142">
        <f aca="true" t="shared" si="4" ref="E22:M22">IF(SUM(E25,E24,E23)=0,"",SUM(E25,E24,E23))</f>
        <v>189</v>
      </c>
      <c r="F22" s="142">
        <f t="shared" si="4"/>
      </c>
      <c r="G22" s="142">
        <f t="shared" si="4"/>
      </c>
      <c r="H22" s="142">
        <f t="shared" si="4"/>
      </c>
      <c r="I22" s="142">
        <f t="shared" si="4"/>
      </c>
      <c r="J22" s="142">
        <f t="shared" si="4"/>
      </c>
      <c r="K22" s="142">
        <f t="shared" si="4"/>
      </c>
      <c r="L22" s="142">
        <f t="shared" si="4"/>
      </c>
      <c r="M22" s="142">
        <f t="shared" si="4"/>
      </c>
      <c r="N22" s="142">
        <f t="shared" si="1"/>
        <v>442</v>
      </c>
      <c r="O22" s="50">
        <v>482</v>
      </c>
      <c r="P22" s="245">
        <f>(N22/O22)-1</f>
        <v>-0.08298755186721996</v>
      </c>
    </row>
    <row r="23" spans="1:15" ht="12.75">
      <c r="A23" t="s">
        <v>104</v>
      </c>
      <c r="B23" s="51">
        <v>0</v>
      </c>
      <c r="C23" s="222">
        <v>0</v>
      </c>
      <c r="D23" s="222">
        <v>0</v>
      </c>
      <c r="E23" s="51">
        <v>0</v>
      </c>
      <c r="F23" s="51"/>
      <c r="G23" s="51"/>
      <c r="H23" s="51"/>
      <c r="I23" s="51"/>
      <c r="J23" s="51"/>
      <c r="K23" s="51"/>
      <c r="L23" s="51"/>
      <c r="M23" s="51"/>
      <c r="N23" s="51">
        <f t="shared" si="1"/>
      </c>
    </row>
    <row r="24" spans="1:15" ht="12.75">
      <c r="A24" t="s">
        <v>105</v>
      </c>
      <c r="B24" s="51">
        <v>25</v>
      </c>
      <c r="C24" s="222">
        <v>29</v>
      </c>
      <c r="D24" s="222">
        <v>171</v>
      </c>
      <c r="E24" s="51">
        <v>189</v>
      </c>
      <c r="F24" s="51"/>
      <c r="G24" s="51"/>
      <c r="H24" s="51"/>
      <c r="I24" s="51"/>
      <c r="J24" s="51"/>
      <c r="K24" s="51"/>
      <c r="L24" s="51"/>
      <c r="M24" s="51"/>
      <c r="N24" s="51">
        <f t="shared" si="1"/>
        <v>414</v>
      </c>
      <c r="O24">
        <v>423</v>
      </c>
    </row>
    <row r="25" spans="1:15" ht="12.75">
      <c r="A25" t="s">
        <v>106</v>
      </c>
      <c r="B25" s="51">
        <v>15</v>
      </c>
      <c r="C25" s="222">
        <v>13</v>
      </c>
      <c r="D25" s="222">
        <v>0</v>
      </c>
      <c r="E25" s="51">
        <v>0</v>
      </c>
      <c r="F25" s="51"/>
      <c r="G25" s="51"/>
      <c r="H25" s="51"/>
      <c r="I25" s="51"/>
      <c r="J25" s="51"/>
      <c r="K25" s="51"/>
      <c r="L25" s="51"/>
      <c r="M25" s="51"/>
      <c r="N25" s="51">
        <f t="shared" si="1"/>
        <v>28</v>
      </c>
      <c r="O25">
        <v>59</v>
      </c>
    </row>
    <row r="26" spans="2:13" ht="13.5" thickBo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6" ht="16.5" thickBot="1">
      <c r="A27" s="52" t="s">
        <v>108</v>
      </c>
      <c r="B27" s="53">
        <f>SUM(B22,B17,B12,B7)</f>
        <v>265</v>
      </c>
      <c r="C27" s="53">
        <f>IF(SUM(C7,C12,C17,C22)=0,"",SUM(C7,C12,C17,C22))</f>
        <v>259</v>
      </c>
      <c r="D27" s="53">
        <f>IF(SUM(D7,D12,D17,D22)=0,"",SUM(D7,D12,D17,D22))</f>
        <v>686</v>
      </c>
      <c r="E27" s="53">
        <f>IF(SUM(E7,E12,E17,E22)=0,"",SUM(E7,E12,E17,E22))</f>
        <v>864</v>
      </c>
      <c r="F27" s="53">
        <f aca="true" t="shared" si="5" ref="F27:M27">IF(SUM(F7,F12,F17,F22)=0,"",SUM(F7,F12,F17,F22))</f>
      </c>
      <c r="G27" s="53">
        <f t="shared" si="5"/>
      </c>
      <c r="H27" s="53">
        <f t="shared" si="5"/>
      </c>
      <c r="I27" s="53">
        <f t="shared" si="5"/>
      </c>
      <c r="J27" s="53">
        <f t="shared" si="5"/>
      </c>
      <c r="K27" s="53">
        <f t="shared" si="5"/>
      </c>
      <c r="L27" s="53">
        <f t="shared" si="5"/>
      </c>
      <c r="M27" s="53">
        <f t="shared" si="5"/>
      </c>
      <c r="N27" s="54">
        <f>SUM(N7,N12,N17,N22)</f>
        <v>2074</v>
      </c>
      <c r="P27">
        <f>+B27+C27+D27+E27</f>
        <v>2074</v>
      </c>
    </row>
    <row r="28" spans="2:14" ht="13.5" customHeight="1" thickBo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0"/>
    </row>
    <row r="29" spans="1:16" ht="16.5" thickBot="1">
      <c r="A29" s="52" t="s">
        <v>149</v>
      </c>
      <c r="B29" s="74">
        <v>337</v>
      </c>
      <c r="C29" s="74">
        <v>348</v>
      </c>
      <c r="D29" s="74">
        <v>828</v>
      </c>
      <c r="E29" s="74">
        <v>967</v>
      </c>
      <c r="F29" s="74">
        <v>863</v>
      </c>
      <c r="G29" s="74">
        <v>675</v>
      </c>
      <c r="H29" s="74">
        <v>716</v>
      </c>
      <c r="I29" s="74">
        <v>808</v>
      </c>
      <c r="J29" s="74">
        <v>672</v>
      </c>
      <c r="K29" s="74">
        <v>928</v>
      </c>
      <c r="L29" s="74">
        <v>403</v>
      </c>
      <c r="M29" s="74">
        <v>407</v>
      </c>
      <c r="N29" s="71">
        <f>SUM(B29:M29)</f>
        <v>7952</v>
      </c>
      <c r="P29">
        <f>+B29+C29+D29+E29</f>
        <v>2480</v>
      </c>
    </row>
    <row r="30" spans="2:14" ht="13.5" thickBo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6" ht="13.5" thickBot="1">
      <c r="A31" s="52" t="s">
        <v>150</v>
      </c>
      <c r="B31" s="197">
        <f>IF(B27="","",B27-B29)</f>
        <v>-72</v>
      </c>
      <c r="C31" s="197">
        <f aca="true" t="shared" si="6" ref="C31:N31">IF(C27="","",C27-C29)</f>
        <v>-89</v>
      </c>
      <c r="D31" s="197">
        <f t="shared" si="6"/>
        <v>-142</v>
      </c>
      <c r="E31" s="197">
        <f t="shared" si="6"/>
        <v>-103</v>
      </c>
      <c r="F31" s="197">
        <f t="shared" si="6"/>
      </c>
      <c r="G31" s="197">
        <f t="shared" si="6"/>
      </c>
      <c r="H31" s="197">
        <f t="shared" si="6"/>
      </c>
      <c r="I31" s="197">
        <f t="shared" si="6"/>
      </c>
      <c r="J31" s="197">
        <f t="shared" si="6"/>
      </c>
      <c r="K31" s="197">
        <f t="shared" si="6"/>
      </c>
      <c r="L31" s="197">
        <f t="shared" si="6"/>
      </c>
      <c r="M31" s="197">
        <f t="shared" si="6"/>
      </c>
      <c r="N31" s="197">
        <f t="shared" si="6"/>
        <v>-5878</v>
      </c>
      <c r="P31" s="242">
        <f>+(P27/P29)-1</f>
        <v>-0.16370967741935483</v>
      </c>
    </row>
    <row r="33" ht="12.75">
      <c r="A33" t="s">
        <v>197</v>
      </c>
    </row>
    <row r="37" ht="10.5" customHeight="1"/>
    <row r="41" ht="20.25" customHeight="1"/>
    <row r="42" ht="20.25" customHeight="1"/>
    <row r="43" ht="20.25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&amp;LSubmitted By:  Nan Rowe, 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15" width="5.7109375" style="0" customWidth="1"/>
    <col min="17" max="17" width="0" style="0" hidden="1" customWidth="1"/>
  </cols>
  <sheetData>
    <row r="1" spans="1:15" ht="16.5" thickBot="1">
      <c r="A1" s="174"/>
      <c r="B1" s="60"/>
      <c r="C1" s="60"/>
      <c r="D1" s="60"/>
      <c r="E1" s="60"/>
      <c r="F1" s="60"/>
      <c r="G1" s="175" t="s">
        <v>109</v>
      </c>
      <c r="H1" s="60"/>
      <c r="I1" s="60"/>
      <c r="J1" s="60"/>
      <c r="K1" s="60"/>
      <c r="L1" s="60"/>
      <c r="M1" s="60"/>
      <c r="N1" s="145"/>
      <c r="O1" s="146"/>
    </row>
    <row r="2" spans="1:15" ht="12.75">
      <c r="A2" s="5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76"/>
      <c r="O2" s="177"/>
    </row>
    <row r="3" spans="1:15" ht="13.5" thickBot="1">
      <c r="A3" s="178" t="s">
        <v>0</v>
      </c>
      <c r="B3" s="179" t="s">
        <v>1</v>
      </c>
      <c r="C3" s="179" t="s">
        <v>2</v>
      </c>
      <c r="D3" s="179" t="s">
        <v>3</v>
      </c>
      <c r="E3" s="179" t="s">
        <v>4</v>
      </c>
      <c r="F3" s="179" t="s">
        <v>5</v>
      </c>
      <c r="G3" s="179" t="s">
        <v>6</v>
      </c>
      <c r="H3" s="179" t="s">
        <v>7</v>
      </c>
      <c r="I3" s="179" t="s">
        <v>8</v>
      </c>
      <c r="J3" s="179" t="s">
        <v>9</v>
      </c>
      <c r="K3" s="179" t="s">
        <v>10</v>
      </c>
      <c r="L3" s="179" t="s">
        <v>11</v>
      </c>
      <c r="M3" s="179" t="s">
        <v>12</v>
      </c>
      <c r="N3" s="180" t="s">
        <v>13</v>
      </c>
      <c r="O3" s="181" t="s">
        <v>14</v>
      </c>
    </row>
    <row r="4" spans="1:15" ht="14.25" thickBot="1" thickTop="1">
      <c r="A4" s="5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76"/>
      <c r="O4" s="177"/>
    </row>
    <row r="5" spans="1:15" ht="13.5" thickBot="1">
      <c r="A5" s="182" t="s">
        <v>23</v>
      </c>
      <c r="B5" s="183">
        <v>564</v>
      </c>
      <c r="C5" s="183">
        <v>463</v>
      </c>
      <c r="D5" s="183">
        <v>683</v>
      </c>
      <c r="E5" s="183">
        <v>685</v>
      </c>
      <c r="F5" s="183">
        <v>600</v>
      </c>
      <c r="G5" s="183">
        <v>673</v>
      </c>
      <c r="H5" s="183">
        <v>720</v>
      </c>
      <c r="I5" s="183">
        <v>703</v>
      </c>
      <c r="J5" s="183">
        <v>856</v>
      </c>
      <c r="K5" s="183">
        <v>854</v>
      </c>
      <c r="L5" s="183">
        <v>602</v>
      </c>
      <c r="M5" s="184">
        <v>536</v>
      </c>
      <c r="N5" s="185">
        <f>SUM(B5:M5)</f>
        <v>7939</v>
      </c>
      <c r="O5" s="186">
        <f>AVERAGE(B5:M5)</f>
        <v>661.5833333333334</v>
      </c>
    </row>
    <row r="6" spans="1:15" ht="13.5" thickBo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7"/>
      <c r="O6" s="188"/>
    </row>
    <row r="7" spans="1:15" ht="13.5" thickBot="1">
      <c r="A7" s="182" t="s">
        <v>24</v>
      </c>
      <c r="B7" s="183">
        <v>506</v>
      </c>
      <c r="C7" s="183">
        <v>567</v>
      </c>
      <c r="D7" s="183">
        <v>608</v>
      </c>
      <c r="E7" s="183">
        <v>697</v>
      </c>
      <c r="F7" s="183">
        <v>759</v>
      </c>
      <c r="G7" s="189">
        <v>357</v>
      </c>
      <c r="H7" s="189">
        <v>730</v>
      </c>
      <c r="I7" s="183">
        <v>666</v>
      </c>
      <c r="J7" s="183">
        <v>854</v>
      </c>
      <c r="K7" s="183">
        <v>777</v>
      </c>
      <c r="L7" s="183">
        <v>641</v>
      </c>
      <c r="M7" s="183">
        <v>546</v>
      </c>
      <c r="N7" s="190">
        <f>SUM(B7:M7)</f>
        <v>7708</v>
      </c>
      <c r="O7" s="186">
        <f>AVERAGE(B7:M7)</f>
        <v>642.3333333333334</v>
      </c>
    </row>
    <row r="8" spans="1:15" ht="13.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91"/>
      <c r="O8" s="188"/>
    </row>
    <row r="9" spans="1:15" ht="13.5" thickBot="1">
      <c r="A9" s="182" t="s">
        <v>25</v>
      </c>
      <c r="B9" s="183">
        <v>474</v>
      </c>
      <c r="C9" s="183">
        <v>711</v>
      </c>
      <c r="D9" s="183">
        <v>845</v>
      </c>
      <c r="E9" s="183">
        <v>627</v>
      </c>
      <c r="F9" s="183">
        <v>656</v>
      </c>
      <c r="G9" s="183">
        <v>550</v>
      </c>
      <c r="H9" s="183">
        <v>930</v>
      </c>
      <c r="I9" s="183">
        <v>910</v>
      </c>
      <c r="J9" s="183">
        <v>868</v>
      </c>
      <c r="K9" s="183">
        <v>865</v>
      </c>
      <c r="L9" s="183">
        <v>612</v>
      </c>
      <c r="M9" s="183">
        <v>505</v>
      </c>
      <c r="N9" s="190">
        <f>SUM(B9:M9)</f>
        <v>8553</v>
      </c>
      <c r="O9" s="186">
        <f>IF(M9=0," ",AVERAGE(B9:M9))</f>
        <v>712.75</v>
      </c>
    </row>
    <row r="10" spans="1:15" ht="13.5" thickBot="1">
      <c r="A10" s="5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91"/>
      <c r="O10" s="188"/>
    </row>
    <row r="11" spans="1:15" ht="13.5" thickBot="1">
      <c r="A11" s="182" t="s">
        <v>110</v>
      </c>
      <c r="B11" s="183">
        <v>396</v>
      </c>
      <c r="C11" s="183">
        <v>488</v>
      </c>
      <c r="D11" s="183">
        <v>396</v>
      </c>
      <c r="E11" s="183">
        <v>623</v>
      </c>
      <c r="F11" s="183">
        <v>329</v>
      </c>
      <c r="G11" s="183">
        <v>346</v>
      </c>
      <c r="H11" s="183">
        <v>623</v>
      </c>
      <c r="I11" s="183">
        <v>584</v>
      </c>
      <c r="J11" s="183">
        <v>627</v>
      </c>
      <c r="K11" s="183">
        <v>525</v>
      </c>
      <c r="L11" s="183">
        <v>413</v>
      </c>
      <c r="M11" s="183">
        <v>390</v>
      </c>
      <c r="N11" s="190">
        <f>SUM(B11:M11)</f>
        <v>5740</v>
      </c>
      <c r="O11" s="186">
        <f>IF((SUM(B11:M11))=0," ",AVERAGE(B11:M11))</f>
        <v>478.3333333333333</v>
      </c>
    </row>
    <row r="12" spans="1:15" ht="13.5" thickBot="1">
      <c r="A12" s="5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91"/>
      <c r="O12" s="188"/>
    </row>
    <row r="13" spans="1:17" ht="13.5" thickBot="1">
      <c r="A13" s="182" t="s">
        <v>27</v>
      </c>
      <c r="B13" s="183">
        <v>351</v>
      </c>
      <c r="C13" s="183">
        <v>491</v>
      </c>
      <c r="D13" s="183">
        <v>414</v>
      </c>
      <c r="E13" s="183">
        <v>510</v>
      </c>
      <c r="F13" s="183">
        <v>539</v>
      </c>
      <c r="G13" s="183">
        <v>258</v>
      </c>
      <c r="H13" s="183">
        <v>621</v>
      </c>
      <c r="I13" s="183">
        <v>600</v>
      </c>
      <c r="J13" s="183">
        <v>686</v>
      </c>
      <c r="K13" s="183">
        <v>467</v>
      </c>
      <c r="L13" s="183">
        <v>409</v>
      </c>
      <c r="M13" s="183">
        <v>495</v>
      </c>
      <c r="N13" s="190">
        <f>SUM(B13:M13)</f>
        <v>5841</v>
      </c>
      <c r="O13" s="186">
        <f>IF((SUM(B13:M13))=0," ",AVERAGE(B13:M13))</f>
        <v>486.75</v>
      </c>
      <c r="Q13" s="246">
        <f>+B13+C13+D13+E13</f>
        <v>1766</v>
      </c>
    </row>
    <row r="14" spans="1:15" ht="13.5" thickBot="1">
      <c r="A14" s="5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91"/>
      <c r="O14" s="188"/>
    </row>
    <row r="15" spans="1:17" ht="13.5" thickBot="1">
      <c r="A15" s="192" t="s">
        <v>198</v>
      </c>
      <c r="B15" s="183">
        <v>212</v>
      </c>
      <c r="C15" s="183">
        <v>308</v>
      </c>
      <c r="D15" s="183">
        <v>560</v>
      </c>
      <c r="E15" s="183">
        <v>563</v>
      </c>
      <c r="F15" s="183"/>
      <c r="G15" s="183"/>
      <c r="H15" s="183"/>
      <c r="I15" s="183"/>
      <c r="J15" s="183"/>
      <c r="K15" s="183"/>
      <c r="L15" s="183"/>
      <c r="M15" s="183"/>
      <c r="N15" s="190">
        <f>SUM(B15:M15)</f>
        <v>1643</v>
      </c>
      <c r="O15" s="186">
        <f>IF((SUM(B15:M15))=0," ",AVERAGE(B15:M15))</f>
        <v>410.75</v>
      </c>
      <c r="Q15" s="246">
        <f>+B15+C15+D15+E15</f>
        <v>1643</v>
      </c>
    </row>
    <row r="16" spans="1:15" ht="13.5" thickBot="1">
      <c r="A16" s="19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90"/>
      <c r="O16" s="186"/>
    </row>
    <row r="17" spans="1:17" ht="13.5" customHeight="1" thickBot="1">
      <c r="A17" s="192" t="s">
        <v>199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90">
        <f>SUM(B17:M17)</f>
        <v>0</v>
      </c>
      <c r="O17" s="186" t="str">
        <f>IF((SUM(B17:M17))=0," ",AVERAGE(B17:M17))</f>
        <v> </v>
      </c>
      <c r="Q17" s="242">
        <f>(Q15/Q13)-1</f>
        <v>-0.06964892412231027</v>
      </c>
    </row>
    <row r="18" spans="2:13" ht="18" customHeight="1" hidden="1">
      <c r="B18" s="1">
        <f>'[2]July 2000'!$B$29</f>
        <v>396</v>
      </c>
      <c r="C18" s="1">
        <f>'[2]Aug 2000'!$B$29</f>
        <v>488</v>
      </c>
      <c r="D18" s="1">
        <f>'[2]Sept 2000'!$B$29</f>
        <v>396</v>
      </c>
      <c r="E18" s="1">
        <f>'[2]Oct 2000 '!$B$29</f>
        <v>623</v>
      </c>
      <c r="F18" s="1">
        <f>'[2]Nov 2000  '!$B$29</f>
        <v>329</v>
      </c>
      <c r="G18" s="1">
        <f>'[2]Dec 2000   '!$B$29</f>
        <v>345.5</v>
      </c>
      <c r="H18" s="1">
        <f>'[2]Jan 2001  '!$B$29</f>
        <v>40</v>
      </c>
      <c r="I18" s="1">
        <f>'[2]Feb 2001  '!$B$29</f>
        <v>29</v>
      </c>
      <c r="J18" s="1">
        <f>'[2]Mar 2001 '!$B$29</f>
        <v>27.5</v>
      </c>
      <c r="K18" s="1">
        <f>'[2]Apr 2001'!$B$29</f>
        <v>27</v>
      </c>
      <c r="L18" s="1">
        <f>'[2]May 2001'!$B$29</f>
        <v>32.5</v>
      </c>
      <c r="M18" s="1">
        <f>'[2]June 2001'!$B$29</f>
        <v>0</v>
      </c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G1"/>
    </sheetView>
  </sheetViews>
  <sheetFormatPr defaultColWidth="9.140625" defaultRowHeight="12.75"/>
  <cols>
    <col min="7" max="7" width="10.28125" style="0" customWidth="1"/>
    <col min="8" max="8" width="9.00390625" style="0" customWidth="1"/>
    <col min="9" max="14" width="9.140625" style="0" hidden="1" customWidth="1"/>
  </cols>
  <sheetData>
    <row r="1" spans="1:7" ht="18">
      <c r="A1" s="260" t="s">
        <v>204</v>
      </c>
      <c r="B1" s="260"/>
      <c r="C1" s="260"/>
      <c r="D1" s="260"/>
      <c r="E1" s="260"/>
      <c r="F1" s="260"/>
      <c r="G1" s="260"/>
    </row>
    <row r="2" spans="1:7" ht="13.5" thickBot="1">
      <c r="A2" s="46"/>
      <c r="B2" s="93"/>
      <c r="C2" s="261" t="s">
        <v>111</v>
      </c>
      <c r="D2" s="261"/>
      <c r="E2" s="261"/>
      <c r="F2" s="93"/>
      <c r="G2" s="131"/>
    </row>
    <row r="3" spans="1:7" ht="13.5" thickBot="1">
      <c r="A3" s="132" t="s">
        <v>112</v>
      </c>
      <c r="B3" s="133" t="s">
        <v>113</v>
      </c>
      <c r="C3" s="133" t="s">
        <v>114</v>
      </c>
      <c r="D3" s="133" t="s">
        <v>115</v>
      </c>
      <c r="E3" s="133" t="s">
        <v>116</v>
      </c>
      <c r="F3" s="133" t="s">
        <v>117</v>
      </c>
      <c r="G3" s="134" t="s">
        <v>118</v>
      </c>
    </row>
    <row r="4" spans="1:7" ht="19.5" customHeight="1">
      <c r="A4" s="135" t="s">
        <v>89</v>
      </c>
      <c r="B4" s="143">
        <v>212</v>
      </c>
      <c r="C4" s="143">
        <v>22</v>
      </c>
      <c r="D4" s="143">
        <v>18</v>
      </c>
      <c r="E4" s="143">
        <v>40</v>
      </c>
      <c r="F4" s="143">
        <v>1054</v>
      </c>
      <c r="G4" s="144">
        <v>115</v>
      </c>
    </row>
    <row r="5" spans="1:7" ht="19.5" customHeight="1">
      <c r="A5" s="76" t="s">
        <v>90</v>
      </c>
      <c r="B5" s="143">
        <v>308</v>
      </c>
      <c r="C5" s="143">
        <v>34</v>
      </c>
      <c r="D5" s="143">
        <v>25</v>
      </c>
      <c r="E5" s="143">
        <v>59</v>
      </c>
      <c r="F5" s="143">
        <v>1292</v>
      </c>
      <c r="G5" s="148">
        <v>170</v>
      </c>
    </row>
    <row r="6" spans="1:7" ht="19.5" customHeight="1">
      <c r="A6" s="76" t="s">
        <v>119</v>
      </c>
      <c r="B6" s="143">
        <v>560</v>
      </c>
      <c r="C6" s="143">
        <v>37</v>
      </c>
      <c r="D6" s="143">
        <v>21</v>
      </c>
      <c r="E6" s="143">
        <v>58</v>
      </c>
      <c r="F6" s="143">
        <v>1334</v>
      </c>
      <c r="G6" s="148">
        <v>243</v>
      </c>
    </row>
    <row r="7" spans="1:7" ht="19.5" customHeight="1">
      <c r="A7" s="76" t="s">
        <v>92</v>
      </c>
      <c r="B7" s="143">
        <v>563</v>
      </c>
      <c r="C7" s="143">
        <v>41</v>
      </c>
      <c r="D7" s="143">
        <v>30</v>
      </c>
      <c r="E7" s="143">
        <v>71</v>
      </c>
      <c r="F7" s="143">
        <v>1698</v>
      </c>
      <c r="G7" s="148">
        <v>263</v>
      </c>
    </row>
    <row r="8" spans="1:7" ht="19.5" customHeight="1">
      <c r="A8" s="76" t="s">
        <v>93</v>
      </c>
      <c r="B8" s="143"/>
      <c r="C8" s="143"/>
      <c r="D8" s="143"/>
      <c r="E8" s="143"/>
      <c r="F8" s="143"/>
      <c r="G8" s="148"/>
    </row>
    <row r="9" spans="1:7" ht="19.5" customHeight="1">
      <c r="A9" s="76" t="s">
        <v>94</v>
      </c>
      <c r="B9" s="143"/>
      <c r="C9" s="143"/>
      <c r="D9" s="143"/>
      <c r="E9" s="143"/>
      <c r="F9" s="143"/>
      <c r="G9" s="148"/>
    </row>
    <row r="10" spans="1:7" ht="19.5" customHeight="1">
      <c r="A10" s="76" t="s">
        <v>95</v>
      </c>
      <c r="B10" s="143"/>
      <c r="C10" s="143"/>
      <c r="D10" s="143"/>
      <c r="E10" s="143"/>
      <c r="F10" s="143"/>
      <c r="G10" s="148"/>
    </row>
    <row r="11" spans="1:7" ht="19.5" customHeight="1">
      <c r="A11" s="76" t="s">
        <v>96</v>
      </c>
      <c r="B11" s="143"/>
      <c r="C11" s="143"/>
      <c r="D11" s="143"/>
      <c r="E11" s="143"/>
      <c r="F11" s="143"/>
      <c r="G11" s="148"/>
    </row>
    <row r="12" spans="1:7" ht="19.5" customHeight="1">
      <c r="A12" s="76" t="s">
        <v>97</v>
      </c>
      <c r="B12" s="143"/>
      <c r="C12" s="143"/>
      <c r="D12" s="143"/>
      <c r="E12" s="143"/>
      <c r="F12" s="143"/>
      <c r="G12" s="148"/>
    </row>
    <row r="13" spans="1:7" ht="19.5" customHeight="1">
      <c r="A13" s="76" t="s">
        <v>120</v>
      </c>
      <c r="B13" s="143"/>
      <c r="C13" s="143"/>
      <c r="D13" s="143"/>
      <c r="E13" s="143"/>
      <c r="F13" s="143"/>
      <c r="G13" s="148"/>
    </row>
    <row r="14" spans="1:7" ht="19.5" customHeight="1">
      <c r="A14" s="76" t="s">
        <v>99</v>
      </c>
      <c r="B14" s="143"/>
      <c r="C14" s="143"/>
      <c r="D14" s="143"/>
      <c r="E14" s="143"/>
      <c r="F14" s="143"/>
      <c r="G14" s="147"/>
    </row>
    <row r="15" spans="1:7" ht="19.5" customHeight="1">
      <c r="A15" s="76" t="s">
        <v>121</v>
      </c>
      <c r="B15" s="143"/>
      <c r="C15" s="143"/>
      <c r="D15" s="143"/>
      <c r="E15" s="143"/>
      <c r="F15" s="143"/>
      <c r="G15" s="147"/>
    </row>
    <row r="16" spans="1:7" ht="19.5" customHeight="1" thickBot="1">
      <c r="A16" s="136"/>
      <c r="B16" s="137"/>
      <c r="C16" s="66"/>
      <c r="D16" s="66"/>
      <c r="E16" s="66"/>
      <c r="F16" s="66"/>
      <c r="G16" s="67"/>
    </row>
    <row r="17" spans="1:7" ht="19.5" customHeight="1" thickBot="1">
      <c r="A17" s="132" t="s">
        <v>116</v>
      </c>
      <c r="B17" s="68">
        <f aca="true" t="shared" si="0" ref="B17:G17">SUM(B4:B15)</f>
        <v>1643</v>
      </c>
      <c r="C17" s="68">
        <f t="shared" si="0"/>
        <v>134</v>
      </c>
      <c r="D17" s="68">
        <f t="shared" si="0"/>
        <v>94</v>
      </c>
      <c r="E17" s="68">
        <f t="shared" si="0"/>
        <v>228</v>
      </c>
      <c r="F17" s="68">
        <f t="shared" si="0"/>
        <v>5378</v>
      </c>
      <c r="G17" s="69">
        <f t="shared" si="0"/>
        <v>791</v>
      </c>
    </row>
    <row r="18" spans="1:7" ht="19.5" customHeight="1">
      <c r="A18" s="135" t="s">
        <v>122</v>
      </c>
      <c r="B18" s="149">
        <f aca="true" t="shared" si="1" ref="B18:G18">IF(B4=0," ",AVERAGE(B4:B15))</f>
        <v>410.75</v>
      </c>
      <c r="C18" s="149">
        <f t="shared" si="1"/>
        <v>33.5</v>
      </c>
      <c r="D18" s="149">
        <f t="shared" si="1"/>
        <v>23.5</v>
      </c>
      <c r="E18" s="149">
        <f t="shared" si="1"/>
        <v>57</v>
      </c>
      <c r="F18" s="149">
        <f t="shared" si="1"/>
        <v>1344.5</v>
      </c>
      <c r="G18" s="150">
        <f t="shared" si="1"/>
        <v>197.75</v>
      </c>
    </row>
    <row r="19" spans="1:7" ht="19.5" customHeight="1">
      <c r="A19" s="76" t="s">
        <v>123</v>
      </c>
      <c r="B19" s="59">
        <v>5840</v>
      </c>
      <c r="C19" s="59">
        <v>501</v>
      </c>
      <c r="D19" s="59">
        <v>421</v>
      </c>
      <c r="E19" s="59">
        <v>922</v>
      </c>
      <c r="F19" s="59">
        <v>21232</v>
      </c>
      <c r="G19" s="70">
        <v>2692</v>
      </c>
    </row>
    <row r="20" spans="1:7" ht="19.5" customHeight="1" thickBot="1">
      <c r="A20" s="138" t="s">
        <v>124</v>
      </c>
      <c r="B20" s="193">
        <f aca="true" t="shared" si="2" ref="B20:G20">B17-B19</f>
        <v>-4197</v>
      </c>
      <c r="C20" s="193">
        <f t="shared" si="2"/>
        <v>-367</v>
      </c>
      <c r="D20" s="193">
        <f t="shared" si="2"/>
        <v>-327</v>
      </c>
      <c r="E20" s="193">
        <f t="shared" si="2"/>
        <v>-694</v>
      </c>
      <c r="F20" s="193">
        <f t="shared" si="2"/>
        <v>-15854</v>
      </c>
      <c r="G20" s="194">
        <f t="shared" si="2"/>
        <v>-1901</v>
      </c>
    </row>
    <row r="22" spans="1:3" ht="19.5" customHeight="1">
      <c r="A22" t="s">
        <v>125</v>
      </c>
      <c r="C22" s="139">
        <f>IF(B17=0," ",B17/E17)</f>
        <v>7.206140350877193</v>
      </c>
    </row>
  </sheetData>
  <mergeCells count="2">
    <mergeCell ref="A1:G1"/>
    <mergeCell ref="C2:E2"/>
  </mergeCells>
  <printOptions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4" width="21.00390625" style="0" customWidth="1"/>
  </cols>
  <sheetData>
    <row r="1" spans="1:4" ht="21.75" customHeight="1" thickBot="1">
      <c r="A1" s="61" t="s">
        <v>126</v>
      </c>
      <c r="B1" s="62" t="s">
        <v>127</v>
      </c>
      <c r="C1" s="63" t="s">
        <v>128</v>
      </c>
      <c r="D1" s="62" t="s">
        <v>129</v>
      </c>
    </row>
    <row r="2" spans="1:4" ht="21.75" customHeight="1" thickTop="1">
      <c r="A2" s="118" t="s">
        <v>130</v>
      </c>
      <c r="B2" s="230">
        <v>8</v>
      </c>
      <c r="C2" s="231">
        <v>17</v>
      </c>
      <c r="D2" s="232">
        <v>6</v>
      </c>
    </row>
    <row r="3" spans="1:4" ht="21.75" customHeight="1">
      <c r="A3" s="90" t="s">
        <v>131</v>
      </c>
      <c r="B3" s="233">
        <v>6</v>
      </c>
      <c r="C3" s="234">
        <v>26</v>
      </c>
      <c r="D3" s="235">
        <v>4</v>
      </c>
    </row>
    <row r="4" spans="1:4" ht="21.75" customHeight="1">
      <c r="A4" s="118" t="s">
        <v>132</v>
      </c>
      <c r="B4" s="236">
        <v>10.5</v>
      </c>
      <c r="C4" s="231">
        <v>9</v>
      </c>
      <c r="D4" s="232">
        <v>4</v>
      </c>
    </row>
    <row r="5" spans="1:4" ht="21.75" customHeight="1">
      <c r="A5" s="118" t="s">
        <v>133</v>
      </c>
      <c r="B5" s="236">
        <v>28.4</v>
      </c>
      <c r="C5" s="231">
        <v>121</v>
      </c>
      <c r="D5" s="232">
        <v>15</v>
      </c>
    </row>
    <row r="6" spans="1:4" ht="21.75" customHeight="1">
      <c r="A6" s="118" t="s">
        <v>134</v>
      </c>
      <c r="B6" s="236">
        <v>8</v>
      </c>
      <c r="C6" s="231">
        <v>6</v>
      </c>
      <c r="D6" s="232">
        <v>4</v>
      </c>
    </row>
    <row r="7" spans="1:4" ht="21.75" customHeight="1">
      <c r="A7" s="118" t="s">
        <v>135</v>
      </c>
      <c r="B7" s="236">
        <v>19</v>
      </c>
      <c r="C7" s="231">
        <v>35</v>
      </c>
      <c r="D7" s="232">
        <v>10</v>
      </c>
    </row>
    <row r="8" spans="1:4" ht="21.75" customHeight="1">
      <c r="A8" s="119" t="s">
        <v>172</v>
      </c>
      <c r="B8" s="236">
        <v>14.5</v>
      </c>
      <c r="C8" s="231">
        <v>8</v>
      </c>
      <c r="D8" s="232">
        <v>5</v>
      </c>
    </row>
    <row r="9" spans="1:4" ht="21.75" customHeight="1">
      <c r="A9" s="118" t="s">
        <v>136</v>
      </c>
      <c r="B9" s="236">
        <v>17.5</v>
      </c>
      <c r="C9" s="231">
        <v>53</v>
      </c>
      <c r="D9" s="232">
        <v>5</v>
      </c>
    </row>
    <row r="10" spans="1:4" ht="21.75" customHeight="1">
      <c r="A10" s="118" t="s">
        <v>191</v>
      </c>
      <c r="B10" s="236">
        <v>159.25</v>
      </c>
      <c r="C10" s="231">
        <v>115</v>
      </c>
      <c r="D10" s="232">
        <v>71</v>
      </c>
    </row>
    <row r="11" spans="1:4" ht="21.75" customHeight="1">
      <c r="A11" s="118" t="s">
        <v>138</v>
      </c>
      <c r="B11" s="236">
        <v>0</v>
      </c>
      <c r="C11" s="231">
        <v>0</v>
      </c>
      <c r="D11" s="232">
        <v>0</v>
      </c>
    </row>
    <row r="12" spans="1:4" ht="21.75" customHeight="1">
      <c r="A12" s="118" t="s">
        <v>137</v>
      </c>
      <c r="B12" s="236">
        <v>34</v>
      </c>
      <c r="C12" s="231">
        <v>83</v>
      </c>
      <c r="D12" s="232">
        <v>18</v>
      </c>
    </row>
    <row r="13" spans="1:4" ht="21.75" customHeight="1">
      <c r="A13" s="118" t="s">
        <v>139</v>
      </c>
      <c r="B13" s="236">
        <v>0</v>
      </c>
      <c r="C13" s="231">
        <v>0</v>
      </c>
      <c r="D13" s="232">
        <v>0</v>
      </c>
    </row>
    <row r="14" spans="1:4" ht="21.75" customHeight="1">
      <c r="A14" s="118" t="s">
        <v>140</v>
      </c>
      <c r="B14" s="236">
        <v>17</v>
      </c>
      <c r="C14" s="231">
        <v>21</v>
      </c>
      <c r="D14" s="232">
        <v>8</v>
      </c>
    </row>
    <row r="15" spans="1:4" ht="21.75" customHeight="1">
      <c r="A15" s="118" t="s">
        <v>173</v>
      </c>
      <c r="B15" s="236">
        <v>37.5</v>
      </c>
      <c r="C15" s="231">
        <v>39</v>
      </c>
      <c r="D15" s="232">
        <v>15</v>
      </c>
    </row>
    <row r="16" spans="1:4" ht="21.75" customHeight="1">
      <c r="A16" s="118" t="s">
        <v>174</v>
      </c>
      <c r="B16" s="236">
        <v>23</v>
      </c>
      <c r="C16" s="231">
        <v>43</v>
      </c>
      <c r="D16" s="232">
        <v>12</v>
      </c>
    </row>
    <row r="17" spans="1:4" ht="21.75" customHeight="1">
      <c r="A17" s="118" t="s">
        <v>141</v>
      </c>
      <c r="B17" s="236">
        <v>23.75</v>
      </c>
      <c r="C17" s="231">
        <v>467</v>
      </c>
      <c r="D17" s="232">
        <v>12</v>
      </c>
    </row>
    <row r="18" spans="1:4" ht="21.75" customHeight="1">
      <c r="A18" s="118" t="s">
        <v>142</v>
      </c>
      <c r="B18" s="236">
        <v>2</v>
      </c>
      <c r="C18" s="231">
        <v>9</v>
      </c>
      <c r="D18" s="232">
        <v>2</v>
      </c>
    </row>
    <row r="19" spans="1:4" ht="21.75" customHeight="1">
      <c r="A19" s="118" t="s">
        <v>175</v>
      </c>
      <c r="B19" s="236">
        <v>41.5</v>
      </c>
      <c r="C19" s="231">
        <v>68</v>
      </c>
      <c r="D19" s="232">
        <v>16</v>
      </c>
    </row>
    <row r="20" spans="1:4" ht="21.75" customHeight="1">
      <c r="A20" s="121" t="s">
        <v>143</v>
      </c>
      <c r="B20" s="236"/>
      <c r="C20" s="231"/>
      <c r="D20" s="232"/>
    </row>
    <row r="21" spans="1:4" ht="21.75" customHeight="1">
      <c r="A21" s="118" t="s">
        <v>176</v>
      </c>
      <c r="B21" s="236">
        <v>0</v>
      </c>
      <c r="C21" s="231">
        <v>0</v>
      </c>
      <c r="D21" s="232">
        <v>0</v>
      </c>
    </row>
    <row r="22" spans="1:4" ht="21.75" customHeight="1">
      <c r="A22" s="118" t="s">
        <v>177</v>
      </c>
      <c r="B22" s="236">
        <v>14</v>
      </c>
      <c r="C22" s="231">
        <v>37</v>
      </c>
      <c r="D22" s="232">
        <v>6</v>
      </c>
    </row>
    <row r="23" spans="1:4" ht="21.75" customHeight="1">
      <c r="A23" s="118" t="s">
        <v>178</v>
      </c>
      <c r="B23" s="236">
        <v>13.833</v>
      </c>
      <c r="C23" s="231">
        <v>15</v>
      </c>
      <c r="D23" s="232">
        <v>6</v>
      </c>
    </row>
    <row r="24" spans="1:4" ht="21.75" customHeight="1">
      <c r="A24" s="118" t="s">
        <v>179</v>
      </c>
      <c r="B24" s="236">
        <v>3.5</v>
      </c>
      <c r="C24" s="231">
        <v>1</v>
      </c>
      <c r="D24" s="232">
        <v>1</v>
      </c>
    </row>
    <row r="25" spans="1:4" ht="21.75" customHeight="1">
      <c r="A25" s="118" t="s">
        <v>180</v>
      </c>
      <c r="B25" s="236">
        <v>0</v>
      </c>
      <c r="C25" s="231">
        <v>0</v>
      </c>
      <c r="D25" s="232">
        <v>0</v>
      </c>
    </row>
    <row r="26" spans="1:4" ht="21.75" customHeight="1">
      <c r="A26" s="118" t="s">
        <v>144</v>
      </c>
      <c r="B26" s="236">
        <v>1</v>
      </c>
      <c r="C26" s="231">
        <v>4</v>
      </c>
      <c r="D26" s="232">
        <v>1</v>
      </c>
    </row>
    <row r="27" spans="1:4" ht="21.75" customHeight="1">
      <c r="A27" s="120" t="s">
        <v>84</v>
      </c>
      <c r="B27" s="236">
        <v>2</v>
      </c>
      <c r="C27" s="231">
        <v>10</v>
      </c>
      <c r="D27" s="232">
        <v>1</v>
      </c>
    </row>
    <row r="28" spans="1:4" ht="21.75" customHeight="1">
      <c r="A28" s="118" t="s">
        <v>145</v>
      </c>
      <c r="B28" s="236">
        <v>41.75</v>
      </c>
      <c r="C28" s="231">
        <v>399</v>
      </c>
      <c r="D28" s="232">
        <v>15</v>
      </c>
    </row>
    <row r="29" spans="1:4" ht="21.75" customHeight="1" thickBot="1">
      <c r="A29" s="118" t="s">
        <v>181</v>
      </c>
      <c r="B29" s="237">
        <v>37.25</v>
      </c>
      <c r="C29" s="231">
        <v>112</v>
      </c>
      <c r="D29" s="238">
        <v>26</v>
      </c>
    </row>
    <row r="30" spans="1:4" ht="21.75" customHeight="1" thickBot="1">
      <c r="A30" s="122" t="s">
        <v>86</v>
      </c>
      <c r="B30" s="123">
        <f>SUM(B2:B29)</f>
        <v>563.233</v>
      </c>
      <c r="C30" s="124">
        <f>SUM(C2:C29)</f>
        <v>1698</v>
      </c>
      <c r="D30" s="125">
        <f>SUM(D2:D29)</f>
        <v>263</v>
      </c>
    </row>
    <row r="31" spans="1:4" ht="16.5" thickBot="1">
      <c r="A31" s="126"/>
      <c r="B31" s="127"/>
      <c r="C31" s="127"/>
      <c r="D31" s="127"/>
    </row>
    <row r="32" spans="1:4" ht="16.5" thickBot="1">
      <c r="A32" s="128" t="s">
        <v>146</v>
      </c>
      <c r="B32" s="129">
        <v>41</v>
      </c>
      <c r="C32" s="128" t="s">
        <v>182</v>
      </c>
      <c r="D32" s="130">
        <v>30</v>
      </c>
    </row>
  </sheetData>
  <printOptions/>
  <pageMargins left="0.5" right="0.5" top="1" bottom="0.5" header="0.5" footer="0.25"/>
  <pageSetup horizontalDpi="600" verticalDpi="600" orientation="portrait" r:id="rId1"/>
  <headerFooter alignWithMargins="0">
    <oddHeader>&amp;CNEBRASKA VIDEO CONFERENCING NETWORK USAGE REPORT
October, 2002</oddHeader>
    <oddFooter>&amp;LSubmitted By:  Nan Rowe, 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C1" sqref="C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26.00390625" style="0" customWidth="1"/>
    <col min="4" max="4" width="2.421875" style="0" customWidth="1"/>
    <col min="5" max="16" width="6.421875" style="0" customWidth="1"/>
    <col min="18" max="19" width="0" style="0" hidden="1" customWidth="1"/>
  </cols>
  <sheetData>
    <row r="1" spans="1:17" s="50" customFormat="1" ht="12.75">
      <c r="A1" s="50" t="s">
        <v>112</v>
      </c>
      <c r="E1" s="77" t="s">
        <v>1</v>
      </c>
      <c r="F1" s="77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  <c r="L1" s="77" t="s">
        <v>8</v>
      </c>
      <c r="M1" s="77" t="s">
        <v>9</v>
      </c>
      <c r="N1" s="77" t="s">
        <v>10</v>
      </c>
      <c r="O1" s="77" t="s">
        <v>11</v>
      </c>
      <c r="P1" s="77" t="s">
        <v>12</v>
      </c>
      <c r="Q1" s="77" t="s">
        <v>116</v>
      </c>
    </row>
    <row r="2" ht="12.75">
      <c r="Q2" s="46"/>
    </row>
    <row r="3" spans="1:17" s="50" customFormat="1" ht="15">
      <c r="A3" s="78" t="s">
        <v>151</v>
      </c>
      <c r="Q3" s="77"/>
    </row>
    <row r="4" spans="2:19" s="50" customFormat="1" ht="15">
      <c r="B4" s="50" t="s">
        <v>152</v>
      </c>
      <c r="E4" s="77">
        <f>SUM(E5:E7)</f>
        <v>46</v>
      </c>
      <c r="F4" s="77">
        <f aca="true" t="shared" si="0" ref="F4:P4">SUM(F5:F7)</f>
        <v>76</v>
      </c>
      <c r="G4" s="77">
        <f t="shared" si="0"/>
        <v>121</v>
      </c>
      <c r="H4" s="77">
        <f t="shared" si="0"/>
        <v>225</v>
      </c>
      <c r="I4" s="77">
        <f t="shared" si="0"/>
        <v>0</v>
      </c>
      <c r="J4" s="77">
        <f t="shared" si="0"/>
        <v>0</v>
      </c>
      <c r="K4" s="77">
        <f t="shared" si="0"/>
        <v>0</v>
      </c>
      <c r="L4" s="77">
        <f t="shared" si="0"/>
        <v>0</v>
      </c>
      <c r="M4" s="77">
        <f t="shared" si="0"/>
        <v>0</v>
      </c>
      <c r="N4" s="77">
        <f t="shared" si="0"/>
        <v>0</v>
      </c>
      <c r="O4" s="77">
        <f t="shared" si="0"/>
        <v>0</v>
      </c>
      <c r="P4" s="77">
        <f t="shared" si="0"/>
        <v>0</v>
      </c>
      <c r="Q4" s="79">
        <f aca="true" t="shared" si="1" ref="Q4:Q11">SUM(E4:P4)</f>
        <v>468</v>
      </c>
      <c r="R4" s="50">
        <v>325</v>
      </c>
      <c r="S4" s="245">
        <f>+Q4/R4</f>
        <v>1.44</v>
      </c>
    </row>
    <row r="5" spans="3:19" ht="12.75">
      <c r="C5" t="s">
        <v>153</v>
      </c>
      <c r="E5" s="46">
        <v>6</v>
      </c>
      <c r="F5" s="46">
        <v>11</v>
      </c>
      <c r="G5" s="46">
        <v>50</v>
      </c>
      <c r="H5" s="46">
        <v>60</v>
      </c>
      <c r="I5" s="46"/>
      <c r="J5" s="46"/>
      <c r="K5" s="46"/>
      <c r="L5" s="46"/>
      <c r="M5" s="46"/>
      <c r="N5" s="46"/>
      <c r="O5" s="46"/>
      <c r="P5" s="46"/>
      <c r="Q5" s="223">
        <f t="shared" si="1"/>
        <v>127</v>
      </c>
      <c r="R5">
        <v>60</v>
      </c>
      <c r="S5" s="245">
        <f aca="true" t="shared" si="2" ref="S5:S13">+Q5/R5</f>
        <v>2.1166666666666667</v>
      </c>
    </row>
    <row r="6" spans="3:19" ht="12.75">
      <c r="C6" t="s">
        <v>154</v>
      </c>
      <c r="E6" s="46">
        <v>18</v>
      </c>
      <c r="F6" s="46">
        <v>46</v>
      </c>
      <c r="G6" s="46">
        <v>34</v>
      </c>
      <c r="H6" s="46">
        <v>59</v>
      </c>
      <c r="I6" s="46"/>
      <c r="J6" s="46"/>
      <c r="K6" s="46"/>
      <c r="L6" s="46"/>
      <c r="M6" s="46"/>
      <c r="N6" s="46"/>
      <c r="O6" s="46"/>
      <c r="P6" s="46"/>
      <c r="Q6" s="223">
        <f t="shared" si="1"/>
        <v>157</v>
      </c>
      <c r="R6">
        <v>78</v>
      </c>
      <c r="S6" s="245">
        <f t="shared" si="2"/>
        <v>2.0128205128205128</v>
      </c>
    </row>
    <row r="7" spans="3:19" ht="12.75">
      <c r="C7" t="s">
        <v>206</v>
      </c>
      <c r="E7" s="46">
        <v>22</v>
      </c>
      <c r="F7" s="46">
        <v>19</v>
      </c>
      <c r="G7" s="46">
        <v>37</v>
      </c>
      <c r="H7" s="46">
        <v>106</v>
      </c>
      <c r="I7" s="46"/>
      <c r="J7" s="46"/>
      <c r="K7" s="46"/>
      <c r="L7" s="46"/>
      <c r="M7" s="46"/>
      <c r="N7" s="46"/>
      <c r="O7" s="46"/>
      <c r="P7" s="46"/>
      <c r="Q7" s="223">
        <f t="shared" si="1"/>
        <v>184</v>
      </c>
      <c r="R7">
        <v>187</v>
      </c>
      <c r="S7" s="245">
        <f t="shared" si="2"/>
        <v>0.983957219251337</v>
      </c>
    </row>
    <row r="8" spans="2:19" s="50" customFormat="1" ht="15">
      <c r="B8" s="50" t="s">
        <v>155</v>
      </c>
      <c r="E8" s="77">
        <f>SUM(E9:E10)</f>
        <v>71</v>
      </c>
      <c r="F8" s="77">
        <f aca="true" t="shared" si="3" ref="F8:P8">SUM(F9:F10)</f>
        <v>45</v>
      </c>
      <c r="G8" s="77">
        <f t="shared" si="3"/>
        <v>43</v>
      </c>
      <c r="H8" s="77">
        <f t="shared" si="3"/>
        <v>106</v>
      </c>
      <c r="I8" s="77">
        <f t="shared" si="3"/>
        <v>0</v>
      </c>
      <c r="J8" s="77">
        <f t="shared" si="3"/>
        <v>0</v>
      </c>
      <c r="K8" s="77">
        <f t="shared" si="3"/>
        <v>0</v>
      </c>
      <c r="L8" s="77">
        <f t="shared" si="3"/>
        <v>0</v>
      </c>
      <c r="M8" s="77">
        <f t="shared" si="3"/>
        <v>0</v>
      </c>
      <c r="N8" s="77">
        <f t="shared" si="3"/>
        <v>0</v>
      </c>
      <c r="O8" s="77">
        <f t="shared" si="3"/>
        <v>0</v>
      </c>
      <c r="P8" s="77">
        <f t="shared" si="3"/>
        <v>0</v>
      </c>
      <c r="Q8" s="79">
        <f t="shared" si="1"/>
        <v>265</v>
      </c>
      <c r="R8" s="50">
        <v>291</v>
      </c>
      <c r="S8" s="245">
        <f t="shared" si="2"/>
        <v>0.9106529209621993</v>
      </c>
    </row>
    <row r="9" spans="1:17" s="78" customFormat="1" ht="15">
      <c r="A9" s="50"/>
      <c r="B9" s="50"/>
      <c r="C9" s="224" t="s">
        <v>207</v>
      </c>
      <c r="D9" s="50"/>
      <c r="E9" s="223">
        <v>60</v>
      </c>
      <c r="F9" s="223">
        <v>30</v>
      </c>
      <c r="G9" s="223">
        <v>34</v>
      </c>
      <c r="H9" s="223">
        <v>96</v>
      </c>
      <c r="I9" s="223"/>
      <c r="J9" s="223"/>
      <c r="K9" s="223"/>
      <c r="L9" s="223"/>
      <c r="M9" s="223"/>
      <c r="N9" s="223"/>
      <c r="O9" s="223"/>
      <c r="P9" s="223"/>
      <c r="Q9" s="223">
        <f t="shared" si="1"/>
        <v>220</v>
      </c>
    </row>
    <row r="10" spans="1:17" ht="12.75">
      <c r="A10" s="50"/>
      <c r="B10" s="50"/>
      <c r="C10" s="224" t="s">
        <v>208</v>
      </c>
      <c r="D10" s="50"/>
      <c r="E10" s="223">
        <v>11</v>
      </c>
      <c r="F10" s="223">
        <v>15</v>
      </c>
      <c r="G10" s="223">
        <v>9</v>
      </c>
      <c r="H10" s="223">
        <v>10</v>
      </c>
      <c r="I10" s="223"/>
      <c r="J10" s="223"/>
      <c r="K10" s="223"/>
      <c r="L10" s="223"/>
      <c r="M10" s="223"/>
      <c r="N10" s="223"/>
      <c r="O10" s="223"/>
      <c r="P10" s="223"/>
      <c r="Q10" s="223">
        <f t="shared" si="1"/>
        <v>45</v>
      </c>
    </row>
    <row r="11" spans="1:19" ht="15">
      <c r="A11" s="78" t="s">
        <v>147</v>
      </c>
      <c r="B11" s="78"/>
      <c r="C11" s="78"/>
      <c r="D11" s="78"/>
      <c r="E11" s="79">
        <f>SUM(E8,E4)</f>
        <v>117</v>
      </c>
      <c r="F11" s="79">
        <f aca="true" t="shared" si="4" ref="F11:P11">SUM(F8,F4)</f>
        <v>121</v>
      </c>
      <c r="G11" s="79">
        <f t="shared" si="4"/>
        <v>164</v>
      </c>
      <c r="H11" s="79">
        <f t="shared" si="4"/>
        <v>331</v>
      </c>
      <c r="I11" s="79">
        <f t="shared" si="4"/>
        <v>0</v>
      </c>
      <c r="J11" s="79">
        <f t="shared" si="4"/>
        <v>0</v>
      </c>
      <c r="K11" s="79">
        <f t="shared" si="4"/>
        <v>0</v>
      </c>
      <c r="L11" s="79">
        <f t="shared" si="4"/>
        <v>0</v>
      </c>
      <c r="M11" s="79">
        <f t="shared" si="4"/>
        <v>0</v>
      </c>
      <c r="N11" s="79">
        <f t="shared" si="4"/>
        <v>0</v>
      </c>
      <c r="O11" s="79">
        <f t="shared" si="4"/>
        <v>0</v>
      </c>
      <c r="P11" s="79">
        <f t="shared" si="4"/>
        <v>0</v>
      </c>
      <c r="Q11" s="79">
        <f t="shared" si="1"/>
        <v>733</v>
      </c>
      <c r="R11" s="78">
        <v>616</v>
      </c>
      <c r="S11" s="245">
        <f t="shared" si="2"/>
        <v>1.1899350649350648</v>
      </c>
    </row>
    <row r="12" spans="1:19" s="50" customFormat="1" ht="15">
      <c r="A12" s="78"/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S12" s="245"/>
    </row>
    <row r="13" spans="1:19" ht="15">
      <c r="A13" s="225" t="s">
        <v>209</v>
      </c>
      <c r="B13" s="78"/>
      <c r="E13" s="46">
        <v>8</v>
      </c>
      <c r="F13" s="46">
        <v>3</v>
      </c>
      <c r="G13" s="46">
        <v>6</v>
      </c>
      <c r="H13" s="46">
        <v>9</v>
      </c>
      <c r="I13" s="46"/>
      <c r="J13" s="46"/>
      <c r="K13" s="46"/>
      <c r="L13" s="46"/>
      <c r="M13" s="46"/>
      <c r="N13" s="46"/>
      <c r="O13" s="46"/>
      <c r="P13" s="46"/>
      <c r="Q13" s="46">
        <f>SUM(E13:P13)</f>
        <v>26</v>
      </c>
      <c r="R13">
        <v>14</v>
      </c>
      <c r="S13" s="245">
        <f t="shared" si="2"/>
        <v>1.8571428571428572</v>
      </c>
    </row>
    <row r="14" spans="5:17" ht="12.75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2" customFormat="1" ht="15.75">
      <c r="A15" s="50" t="s">
        <v>156</v>
      </c>
      <c r="B15" s="50"/>
      <c r="C15" s="50"/>
      <c r="D15" s="50"/>
      <c r="E15" s="77">
        <f>SUM(E16:E20)</f>
        <v>224</v>
      </c>
      <c r="F15" s="77">
        <f>SUM(F16:F21)</f>
        <v>1132</v>
      </c>
      <c r="G15" s="77">
        <f aca="true" t="shared" si="5" ref="G15:P15">SUM(G16:G21)</f>
        <v>1902</v>
      </c>
      <c r="H15" s="77">
        <f t="shared" si="5"/>
        <v>2495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5"/>
        <v>0</v>
      </c>
      <c r="O15" s="77">
        <f t="shared" si="5"/>
        <v>0</v>
      </c>
      <c r="P15" s="77">
        <f t="shared" si="5"/>
        <v>0</v>
      </c>
      <c r="Q15" s="79">
        <f aca="true" t="shared" si="6" ref="Q15:Q20">SUM(E15:P15)</f>
        <v>5753</v>
      </c>
    </row>
    <row r="16" spans="1:17" s="50" customFormat="1" ht="23.25" customHeight="1">
      <c r="A16"/>
      <c r="B16" t="s">
        <v>210</v>
      </c>
      <c r="C16"/>
      <c r="D16"/>
      <c r="E16" s="46">
        <v>55</v>
      </c>
      <c r="F16" s="46">
        <v>40</v>
      </c>
      <c r="G16" s="46">
        <v>41</v>
      </c>
      <c r="H16" s="46">
        <v>21</v>
      </c>
      <c r="I16" s="46"/>
      <c r="J16" s="46"/>
      <c r="K16" s="46"/>
      <c r="L16" s="46"/>
      <c r="M16" s="46"/>
      <c r="N16" s="46"/>
      <c r="O16" s="46"/>
      <c r="P16" s="46"/>
      <c r="Q16" s="223">
        <f t="shared" si="6"/>
        <v>157</v>
      </c>
    </row>
    <row r="17" spans="2:17" ht="12.75">
      <c r="B17" t="s">
        <v>211</v>
      </c>
      <c r="E17" s="46">
        <v>47</v>
      </c>
      <c r="F17" s="46">
        <v>17</v>
      </c>
      <c r="G17" s="46">
        <v>19</v>
      </c>
      <c r="H17" s="46">
        <v>19</v>
      </c>
      <c r="I17" s="46"/>
      <c r="J17" s="46"/>
      <c r="K17" s="46"/>
      <c r="L17" s="46"/>
      <c r="M17" s="46"/>
      <c r="N17" s="46"/>
      <c r="O17" s="46"/>
      <c r="P17" s="46"/>
      <c r="Q17" s="223">
        <f t="shared" si="6"/>
        <v>102</v>
      </c>
    </row>
    <row r="18" spans="2:17" ht="12.75">
      <c r="B18" t="s">
        <v>212</v>
      </c>
      <c r="E18" s="46">
        <v>7</v>
      </c>
      <c r="F18" s="46">
        <v>2</v>
      </c>
      <c r="G18" s="46">
        <v>7</v>
      </c>
      <c r="H18" s="46">
        <v>8</v>
      </c>
      <c r="I18" s="46"/>
      <c r="J18" s="46"/>
      <c r="K18" s="46"/>
      <c r="L18" s="46"/>
      <c r="M18" s="46"/>
      <c r="N18" s="46"/>
      <c r="O18" s="46"/>
      <c r="P18" s="46"/>
      <c r="Q18" s="223">
        <f t="shared" si="6"/>
        <v>24</v>
      </c>
    </row>
    <row r="19" spans="2:17" ht="12.75">
      <c r="B19" t="s">
        <v>213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/>
      <c r="P19" s="46"/>
      <c r="Q19" s="223">
        <f t="shared" si="6"/>
        <v>0</v>
      </c>
    </row>
    <row r="20" spans="2:17" ht="12.75">
      <c r="B20" t="s">
        <v>214</v>
      </c>
      <c r="E20" s="46">
        <v>115</v>
      </c>
      <c r="F20" s="46">
        <v>88</v>
      </c>
      <c r="G20" s="46">
        <v>90</v>
      </c>
      <c r="H20" s="46">
        <v>137</v>
      </c>
      <c r="I20" s="46"/>
      <c r="J20" s="46"/>
      <c r="K20" s="46"/>
      <c r="L20" s="46"/>
      <c r="M20" s="46"/>
      <c r="N20" s="46"/>
      <c r="O20" s="46"/>
      <c r="P20" s="46"/>
      <c r="Q20" s="223">
        <f t="shared" si="6"/>
        <v>430</v>
      </c>
    </row>
    <row r="21" spans="2:17" ht="12.75">
      <c r="B21" t="s">
        <v>215</v>
      </c>
      <c r="E21" s="46"/>
      <c r="F21" s="46">
        <v>985</v>
      </c>
      <c r="G21" s="46">
        <v>1745</v>
      </c>
      <c r="H21" s="46">
        <v>2310</v>
      </c>
      <c r="I21" s="46"/>
      <c r="J21" s="46"/>
      <c r="K21" s="46"/>
      <c r="L21" s="46"/>
      <c r="M21" s="46"/>
      <c r="N21" s="46"/>
      <c r="O21" s="46"/>
      <c r="P21" s="46"/>
      <c r="Q21" s="223">
        <f>SUM(F21:P21)</f>
        <v>5040</v>
      </c>
    </row>
    <row r="22" spans="5:17" ht="12.75"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5.75">
      <c r="A23" s="2" t="s">
        <v>157</v>
      </c>
      <c r="B23" s="2"/>
      <c r="C23" s="2"/>
      <c r="D23" s="2"/>
      <c r="E23" s="75">
        <f>SUM(E4,E8,E15)</f>
        <v>341</v>
      </c>
      <c r="F23" s="75">
        <f aca="true" t="shared" si="7" ref="F23:P23">SUM(F4,F8,F15)</f>
        <v>1253</v>
      </c>
      <c r="G23" s="75">
        <f t="shared" si="7"/>
        <v>2066</v>
      </c>
      <c r="H23" s="75">
        <f t="shared" si="7"/>
        <v>2826</v>
      </c>
      <c r="I23" s="75">
        <f t="shared" si="7"/>
        <v>0</v>
      </c>
      <c r="J23" s="75">
        <f t="shared" si="7"/>
        <v>0</v>
      </c>
      <c r="K23" s="75">
        <f t="shared" si="7"/>
        <v>0</v>
      </c>
      <c r="L23" s="75">
        <f t="shared" si="7"/>
        <v>0</v>
      </c>
      <c r="M23" s="75">
        <f t="shared" si="7"/>
        <v>0</v>
      </c>
      <c r="N23" s="75">
        <f t="shared" si="7"/>
        <v>0</v>
      </c>
      <c r="O23" s="75">
        <f t="shared" si="7"/>
        <v>0</v>
      </c>
      <c r="P23" s="75">
        <f t="shared" si="7"/>
        <v>0</v>
      </c>
      <c r="Q23" s="75">
        <f>SUM(E23:P23)</f>
        <v>6486</v>
      </c>
    </row>
    <row r="24" spans="1:17" ht="12.75">
      <c r="A24" t="s">
        <v>216</v>
      </c>
      <c r="E24" s="46">
        <v>251</v>
      </c>
      <c r="F24" s="46">
        <v>368</v>
      </c>
      <c r="G24" s="46">
        <v>303</v>
      </c>
      <c r="H24" s="46">
        <v>276</v>
      </c>
      <c r="I24" s="46">
        <v>420</v>
      </c>
      <c r="J24" s="46">
        <v>465</v>
      </c>
      <c r="K24" s="46">
        <v>428</v>
      </c>
      <c r="L24" s="46">
        <v>424</v>
      </c>
      <c r="M24" s="46">
        <v>458</v>
      </c>
      <c r="N24" s="46">
        <v>322</v>
      </c>
      <c r="O24" s="46">
        <v>269</v>
      </c>
      <c r="P24" s="46">
        <v>305</v>
      </c>
      <c r="Q24" s="46">
        <f>SUM(E24:P24)</f>
        <v>4289</v>
      </c>
    </row>
    <row r="25" spans="2:17" ht="12.75">
      <c r="B25" t="s">
        <v>158</v>
      </c>
      <c r="E25" s="80">
        <f aca="true" t="shared" si="8" ref="E25:Q25">IF(E23="","",E23/E24-1)</f>
        <v>0.35856573705179273</v>
      </c>
      <c r="F25" s="80">
        <f t="shared" si="8"/>
        <v>2.404891304347826</v>
      </c>
      <c r="G25" s="80">
        <f t="shared" si="8"/>
        <v>5.818481848184819</v>
      </c>
      <c r="H25" s="80">
        <f t="shared" si="8"/>
        <v>9.23913043478261</v>
      </c>
      <c r="I25" s="239">
        <f t="shared" si="8"/>
        <v>-1</v>
      </c>
      <c r="J25" s="239">
        <f t="shared" si="8"/>
        <v>-1</v>
      </c>
      <c r="K25" s="239">
        <f t="shared" si="8"/>
        <v>-1</v>
      </c>
      <c r="L25" s="239">
        <f t="shared" si="8"/>
        <v>-1</v>
      </c>
      <c r="M25" s="239">
        <f t="shared" si="8"/>
        <v>-1</v>
      </c>
      <c r="N25" s="239">
        <f t="shared" si="8"/>
        <v>-1</v>
      </c>
      <c r="O25" s="239">
        <f t="shared" si="8"/>
        <v>-1</v>
      </c>
      <c r="P25" s="239">
        <f t="shared" si="8"/>
        <v>-1</v>
      </c>
      <c r="Q25" s="80">
        <f t="shared" si="8"/>
        <v>0.5122406155280952</v>
      </c>
    </row>
  </sheetData>
  <conditionalFormatting sqref="E25:P2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Header>&amp;C&amp;"Arial,Bold"Help Desk Service Contacts
FY 2002-2003</oddHeader>
    <oddFooter>&amp;LSubmitted By:  Help Desk Personnel&amp;C&amp;A&amp;RPage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:D1"/>
    </sheetView>
  </sheetViews>
  <sheetFormatPr defaultColWidth="9.140625" defaultRowHeight="12.75"/>
  <cols>
    <col min="1" max="1" width="21.8515625" style="0" customWidth="1"/>
    <col min="2" max="4" width="12.7109375" style="46" customWidth="1"/>
  </cols>
  <sheetData>
    <row r="1" spans="1:4" ht="31.5" customHeight="1" thickBot="1">
      <c r="A1" s="265" t="s">
        <v>160</v>
      </c>
      <c r="B1" s="266"/>
      <c r="C1" s="266"/>
      <c r="D1" s="267"/>
    </row>
    <row r="2" spans="1:4" ht="19.5" customHeight="1" thickBot="1">
      <c r="A2" s="268" t="s">
        <v>217</v>
      </c>
      <c r="B2" s="269"/>
      <c r="C2" s="269"/>
      <c r="D2" s="270"/>
    </row>
    <row r="3" spans="1:4" ht="6.75" customHeight="1" thickBot="1">
      <c r="A3" s="89"/>
      <c r="B3" s="145"/>
      <c r="C3" s="145"/>
      <c r="D3" s="146"/>
    </row>
    <row r="4" spans="1:4" ht="16.5" customHeight="1" thickBot="1">
      <c r="A4" s="89"/>
      <c r="B4" s="262" t="s">
        <v>161</v>
      </c>
      <c r="C4" s="263"/>
      <c r="D4" s="264"/>
    </row>
    <row r="5" spans="1:4" ht="18.75" customHeight="1" thickBot="1">
      <c r="A5" s="91" t="s">
        <v>162</v>
      </c>
      <c r="B5" s="92" t="s">
        <v>126</v>
      </c>
      <c r="C5" s="92" t="s">
        <v>163</v>
      </c>
      <c r="D5" s="92" t="s">
        <v>164</v>
      </c>
    </row>
    <row r="6" spans="1:4" ht="19.5" customHeight="1">
      <c r="A6" s="56"/>
      <c r="B6" s="28"/>
      <c r="C6" s="28"/>
      <c r="D6" s="57"/>
    </row>
    <row r="7" spans="1:4" ht="19.5" customHeight="1">
      <c r="A7" s="89" t="s">
        <v>165</v>
      </c>
      <c r="B7" s="95">
        <v>8</v>
      </c>
      <c r="C7" s="95">
        <v>56</v>
      </c>
      <c r="D7" s="96">
        <v>23.25</v>
      </c>
    </row>
    <row r="8" spans="1:4" ht="19.5" customHeight="1">
      <c r="A8" s="89"/>
      <c r="B8" s="93"/>
      <c r="C8" s="93"/>
      <c r="D8" s="94"/>
    </row>
    <row r="9" spans="1:4" ht="19.5" customHeight="1">
      <c r="A9" s="89" t="s">
        <v>166</v>
      </c>
      <c r="B9" s="95">
        <v>0</v>
      </c>
      <c r="C9" s="95">
        <v>0</v>
      </c>
      <c r="D9" s="96">
        <v>0</v>
      </c>
    </row>
    <row r="10" spans="1:4" ht="19.5" customHeight="1">
      <c r="A10" s="89"/>
      <c r="B10" s="93"/>
      <c r="C10" s="93"/>
      <c r="D10" s="94"/>
    </row>
    <row r="11" spans="1:4" ht="19.5" customHeight="1">
      <c r="A11" s="89" t="s">
        <v>167</v>
      </c>
      <c r="B11" s="95">
        <v>0</v>
      </c>
      <c r="C11" s="95">
        <v>0</v>
      </c>
      <c r="D11" s="96">
        <v>0</v>
      </c>
    </row>
    <row r="12" spans="1:4" ht="19.5" customHeight="1">
      <c r="A12" s="89"/>
      <c r="B12" s="93"/>
      <c r="C12" s="93"/>
      <c r="D12" s="94"/>
    </row>
    <row r="13" spans="1:4" ht="19.5" customHeight="1">
      <c r="A13" s="89" t="s">
        <v>192</v>
      </c>
      <c r="B13" s="95">
        <v>0</v>
      </c>
      <c r="C13" s="95">
        <v>0</v>
      </c>
      <c r="D13" s="96">
        <v>0</v>
      </c>
    </row>
    <row r="14" spans="1:4" ht="19.5" customHeight="1">
      <c r="A14" s="89"/>
      <c r="B14" s="93"/>
      <c r="C14" s="93"/>
      <c r="D14" s="94"/>
    </row>
    <row r="15" spans="1:4" ht="19.5" customHeight="1">
      <c r="A15" s="89" t="s">
        <v>193</v>
      </c>
      <c r="B15" s="95">
        <v>1</v>
      </c>
      <c r="C15" s="95">
        <v>5</v>
      </c>
      <c r="D15" s="96">
        <v>2</v>
      </c>
    </row>
    <row r="16" spans="1:4" ht="19.5" customHeight="1">
      <c r="A16" s="89"/>
      <c r="B16" s="93"/>
      <c r="C16" s="93"/>
      <c r="D16" s="94"/>
    </row>
    <row r="17" spans="1:4" ht="19.5" customHeight="1">
      <c r="A17" s="89" t="s">
        <v>218</v>
      </c>
      <c r="B17" s="95">
        <v>0</v>
      </c>
      <c r="C17" s="95">
        <v>0</v>
      </c>
      <c r="D17" s="96">
        <v>0</v>
      </c>
    </row>
    <row r="18" spans="1:4" ht="19.5" customHeight="1">
      <c r="A18" s="89"/>
      <c r="B18" s="93"/>
      <c r="C18" s="93"/>
      <c r="D18" s="94"/>
    </row>
    <row r="19" spans="1:4" ht="19.5" customHeight="1">
      <c r="A19" s="89" t="s">
        <v>194</v>
      </c>
      <c r="B19" s="95">
        <v>0</v>
      </c>
      <c r="C19" s="95">
        <v>0</v>
      </c>
      <c r="D19" s="96">
        <v>0</v>
      </c>
    </row>
    <row r="20" spans="1:4" ht="19.5" customHeight="1">
      <c r="A20" s="89"/>
      <c r="B20" s="93"/>
      <c r="C20" s="93"/>
      <c r="D20" s="94"/>
    </row>
    <row r="21" spans="1:4" ht="19.5" customHeight="1">
      <c r="A21" s="89" t="s">
        <v>195</v>
      </c>
      <c r="B21" s="95">
        <v>0</v>
      </c>
      <c r="C21" s="95">
        <v>0</v>
      </c>
      <c r="D21" s="96">
        <v>0</v>
      </c>
    </row>
    <row r="22" spans="1:4" ht="19.5" customHeight="1">
      <c r="A22" s="89"/>
      <c r="B22" s="93"/>
      <c r="C22" s="93"/>
      <c r="D22" s="94"/>
    </row>
    <row r="23" spans="1:4" ht="19.5" customHeight="1">
      <c r="A23" s="89" t="s">
        <v>169</v>
      </c>
      <c r="B23" s="95">
        <v>1</v>
      </c>
      <c r="C23" s="95">
        <v>7</v>
      </c>
      <c r="D23" s="96">
        <v>2</v>
      </c>
    </row>
    <row r="24" spans="1:4" ht="19.5" customHeight="1">
      <c r="A24" s="89"/>
      <c r="B24" s="93"/>
      <c r="C24" s="93"/>
      <c r="D24" s="94"/>
    </row>
    <row r="25" spans="1:4" ht="19.5" customHeight="1">
      <c r="A25" s="89" t="s">
        <v>168</v>
      </c>
      <c r="B25" s="95">
        <v>0</v>
      </c>
      <c r="C25" s="95">
        <v>0</v>
      </c>
      <c r="D25" s="96">
        <v>0</v>
      </c>
    </row>
    <row r="26" spans="1:4" ht="19.5" customHeight="1">
      <c r="A26" s="89"/>
      <c r="B26" s="93"/>
      <c r="C26" s="93"/>
      <c r="D26" s="94"/>
    </row>
    <row r="27" spans="1:4" ht="12.75">
      <c r="A27" s="89" t="s">
        <v>170</v>
      </c>
      <c r="B27" s="95">
        <v>9</v>
      </c>
      <c r="C27" s="95">
        <v>111</v>
      </c>
      <c r="D27" s="96">
        <v>25.25</v>
      </c>
    </row>
    <row r="28" spans="1:4" ht="19.5" customHeight="1">
      <c r="A28" s="89"/>
      <c r="B28" s="93"/>
      <c r="C28" s="93"/>
      <c r="D28" s="94"/>
    </row>
    <row r="29" spans="1:4" ht="13.5" thickBot="1">
      <c r="A29" s="89"/>
      <c r="B29" s="93"/>
      <c r="C29" s="93"/>
      <c r="D29" s="94"/>
    </row>
    <row r="30" spans="1:4" ht="13.5" thickBot="1">
      <c r="A30" s="151" t="s">
        <v>171</v>
      </c>
      <c r="B30" s="97">
        <f>SUM(B27,B25,B23,B21,B19,B15,B13,B11,B9,B7)</f>
        <v>19</v>
      </c>
      <c r="C30" s="97">
        <f>SUM(C27,C25,C23,C21,C19,C15,C13,C11,C9,C7)</f>
        <v>179</v>
      </c>
      <c r="D30" s="97">
        <f>SUM(D27,D25,D23,D21,D19,D15,D13,D11,D9,D7)</f>
        <v>52.5</v>
      </c>
    </row>
  </sheetData>
  <mergeCells count="3">
    <mergeCell ref="B4:D4"/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Rowe</dc:creator>
  <cp:keywords/>
  <dc:description/>
  <cp:lastModifiedBy>TROLFES</cp:lastModifiedBy>
  <cp:lastPrinted>2002-11-11T17:11:26Z</cp:lastPrinted>
  <dcterms:created xsi:type="dcterms:W3CDTF">2000-07-13T21:51:00Z</dcterms:created>
  <dcterms:modified xsi:type="dcterms:W3CDTF">2002-11-12T21:39:26Z</dcterms:modified>
  <cp:category/>
  <cp:version/>
  <cp:contentType/>
  <cp:contentStatus/>
</cp:coreProperties>
</file>